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t.tsuzuki\vcs\vt\configurations\docs\asset\"/>
    </mc:Choice>
  </mc:AlternateContent>
  <xr:revisionPtr revIDLastSave="0" documentId="13_ncr:1_{CE4A018E-B157-45D8-9CDA-E2B454B8D075}" xr6:coauthVersionLast="47" xr6:coauthVersionMax="47" xr10:uidLastSave="{00000000-0000-0000-0000-000000000000}"/>
  <bookViews>
    <workbookView xWindow="-120" yWindow="-120" windowWidth="29040" windowHeight="15720" tabRatio="783" firstSheet="9" activeTab="10" xr2:uid="{00000000-000D-0000-FFFF-FFFF00000000}"/>
  </bookViews>
  <sheets>
    <sheet name="目次" sheetId="39" r:id="rId1"/>
    <sheet name="PC" sheetId="7" r:id="rId2"/>
    <sheet name="PC_破棄予定" sheetId="21" r:id="rId3"/>
    <sheet name="PC_破棄済" sheetId="22" r:id="rId4"/>
    <sheet name="タブレット" sheetId="25" r:id="rId5"/>
    <sheet name="タブレット_破棄予定" sheetId="26" r:id="rId6"/>
    <sheet name="タブレット_破棄済" sheetId="27" r:id="rId7"/>
    <sheet name="NW機器" sheetId="19" r:id="rId8"/>
    <sheet name="NW機器_破棄予定" sheetId="23" r:id="rId9"/>
    <sheet name="NW機器_破棄済" sheetId="24" r:id="rId10"/>
    <sheet name="スマホ" sheetId="33" r:id="rId11"/>
    <sheet name="スマホ_破棄予定" sheetId="34" r:id="rId12"/>
    <sheet name="スマホ_破棄済" sheetId="35" r:id="rId13"/>
    <sheet name="Wifiルータ" sheetId="36" r:id="rId14"/>
    <sheet name="Wifiルータ_破棄予定" sheetId="37" r:id="rId15"/>
    <sheet name="Wifiルータ_破棄済" sheetId="38" r:id="rId16"/>
    <sheet name="SIM" sheetId="40" r:id="rId17"/>
    <sheet name="SIM_破棄済" sheetId="41" r:id="rId18"/>
    <sheet name="ディスプレイ・プロジェクタ・アーム" sheetId="28" r:id="rId19"/>
    <sheet name="ディスプレイ・プロジェクタ・アーム_破棄予定" sheetId="29" r:id="rId20"/>
    <sheet name="ディスプレイ・プロジェクタ・アーム_破棄済" sheetId="30" r:id="rId21"/>
    <sheet name="その他" sheetId="11" r:id="rId22"/>
    <sheet name="その他_破棄予定" sheetId="31" r:id="rId23"/>
    <sheet name="その他_破棄済" sheetId="32" r:id="rId24"/>
  </sheets>
  <definedNames>
    <definedName name="_xlnm._FilterDatabase" localSheetId="7" hidden="1">NW機器!#REF!</definedName>
    <definedName name="_xlnm._FilterDatabase" localSheetId="8" hidden="1">NW機器_破棄予定!#REF!</definedName>
    <definedName name="_xlnm._FilterDatabase" localSheetId="1" hidden="1">PC!#REF!</definedName>
    <definedName name="_xlnm._FilterDatabase" localSheetId="2" hidden="1">PC_破棄予定!$T$1:$T$81</definedName>
    <definedName name="_xlnm.Print_Area" localSheetId="21">その他!$A$1:$M$20</definedName>
    <definedName name="_xlnm.Print_Area" localSheetId="22">テーブル1315[#All]</definedName>
    <definedName name="_xlnm.Print_Area" localSheetId="23">その他_破棄済!$A$1:$M$20</definedName>
    <definedName name="_xlnm.Print_Area" localSheetId="4">タブレット!$A$1:$P$22</definedName>
    <definedName name="_xlnm.Print_Area" localSheetId="5">タブレット_破棄予定!$A$1:$P$2</definedName>
    <definedName name="_xlnm.Print_Area" localSheetId="6">タブレット_破棄済!$A$1:$P$2</definedName>
    <definedName name="_xlnm.Print_Area" localSheetId="18">ディスプレイ・プロジェクタ・アーム!$A$1:$Q$89</definedName>
    <definedName name="_xlnm.Print_Area" localSheetId="19">ディスプレイ・プロジェクタ・アーム_破棄予定!$A$1:$Q$1</definedName>
    <definedName name="_xlnm.Print_Area" localSheetId="20">ディスプレイ・プロジェクタ・アーム_破棄済!$A$1:$R$47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33" l="1"/>
  <c r="G23" i="33"/>
  <c r="G36" i="33"/>
  <c r="I36" i="35"/>
  <c r="I28" i="35"/>
  <c r="I26" i="35"/>
  <c r="G63" i="33"/>
  <c r="G62" i="33"/>
  <c r="G61" i="33"/>
  <c r="G60" i="33"/>
  <c r="G59" i="33"/>
  <c r="G58" i="33"/>
  <c r="G57" i="33"/>
  <c r="G56" i="33"/>
  <c r="G55" i="33"/>
  <c r="G54" i="33"/>
  <c r="G53" i="33"/>
  <c r="G52" i="33"/>
  <c r="G51" i="33"/>
  <c r="G50" i="33"/>
  <c r="G48" i="33"/>
  <c r="G47" i="33"/>
  <c r="G46" i="33"/>
  <c r="G45" i="33"/>
  <c r="G44" i="33"/>
  <c r="G43" i="33"/>
  <c r="G42" i="33"/>
  <c r="G41" i="33"/>
  <c r="G40" i="33"/>
  <c r="G39" i="33"/>
  <c r="G38" i="33"/>
  <c r="G37" i="33"/>
  <c r="G35" i="33"/>
  <c r="G34" i="33"/>
  <c r="G33" i="33"/>
  <c r="G32" i="33"/>
  <c r="G31" i="33"/>
  <c r="G30" i="33"/>
  <c r="G29" i="33"/>
  <c r="G28" i="33"/>
  <c r="G27" i="33"/>
  <c r="G26" i="33"/>
  <c r="G25" i="33"/>
  <c r="G24" i="33"/>
  <c r="G22" i="33"/>
  <c r="G21" i="33"/>
  <c r="G20" i="33"/>
  <c r="G19" i="33"/>
  <c r="G18" i="33"/>
  <c r="G17" i="33"/>
  <c r="G16" i="33"/>
  <c r="G15" i="33"/>
  <c r="G14" i="33"/>
  <c r="G13" i="33"/>
  <c r="G12" i="33"/>
  <c r="G11" i="33"/>
  <c r="G10" i="33"/>
  <c r="G9" i="33"/>
  <c r="G8" i="33"/>
  <c r="G7" i="33"/>
  <c r="G6" i="33"/>
  <c r="G5" i="33"/>
  <c r="G3" i="33"/>
  <c r="G2" i="33"/>
  <c r="K20" i="32" l="1"/>
  <c r="K19" i="32"/>
  <c r="K18" i="32"/>
  <c r="K17" i="32"/>
  <c r="K16" i="32"/>
  <c r="K15" i="32"/>
  <c r="K14" i="32"/>
  <c r="K13" i="32"/>
  <c r="K12" i="32"/>
  <c r="K11" i="32"/>
  <c r="K20" i="31"/>
  <c r="K19" i="31"/>
  <c r="K18" i="31"/>
  <c r="K17" i="31"/>
  <c r="K16" i="31"/>
  <c r="K15" i="31"/>
  <c r="K14" i="31"/>
  <c r="K13" i="31"/>
  <c r="K12" i="31"/>
  <c r="K11" i="31"/>
  <c r="M89" i="28"/>
  <c r="L89" i="28"/>
  <c r="M88" i="28"/>
  <c r="L88" i="28"/>
  <c r="M87" i="28"/>
  <c r="L87" i="28"/>
  <c r="M86" i="28"/>
  <c r="L86" i="28"/>
  <c r="M85" i="28"/>
  <c r="L85" i="28"/>
  <c r="M84" i="28"/>
  <c r="L84" i="28"/>
  <c r="M83" i="28"/>
  <c r="L83" i="28"/>
  <c r="M82" i="28"/>
  <c r="L82" i="28"/>
  <c r="M81" i="28"/>
  <c r="L81" i="28"/>
  <c r="L80" i="28"/>
  <c r="L79" i="28"/>
  <c r="L78" i="28"/>
  <c r="L77" i="28"/>
  <c r="L76" i="28"/>
  <c r="M74" i="28"/>
  <c r="M73" i="28"/>
  <c r="M72" i="28"/>
  <c r="M71" i="28"/>
  <c r="M65" i="28"/>
  <c r="M57" i="28"/>
  <c r="M56" i="28"/>
  <c r="L22" i="25"/>
  <c r="H54" i="19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118" i="7"/>
  <c r="S117" i="7"/>
  <c r="S116" i="7"/>
  <c r="S115" i="7"/>
  <c r="S114" i="7"/>
  <c r="Q114" i="7"/>
  <c r="H33" i="19"/>
  <c r="H32" i="19"/>
  <c r="S113" i="7"/>
  <c r="S112" i="7"/>
  <c r="S111" i="7"/>
  <c r="S15" i="7"/>
  <c r="S14" i="7"/>
  <c r="S13" i="7"/>
  <c r="K20" i="11"/>
  <c r="K19" i="11"/>
  <c r="K14" i="11"/>
  <c r="K13" i="11"/>
  <c r="K12" i="11"/>
  <c r="K11" i="11"/>
  <c r="K18" i="11"/>
  <c r="K17" i="11"/>
  <c r="K16" i="11"/>
  <c r="K15" i="11"/>
</calcChain>
</file>

<file path=xl/sharedStrings.xml><?xml version="1.0" encoding="utf-8"?>
<sst xmlns="http://schemas.openxmlformats.org/spreadsheetml/2006/main" count="5923" uniqueCount="2546">
  <si>
    <t>コンピューター名</t>
    <rPh sb="7" eb="8">
      <t>メイ</t>
    </rPh>
    <phoneticPr fontId="4"/>
  </si>
  <si>
    <t>種別</t>
    <rPh sb="0" eb="2">
      <t>シュベツ</t>
    </rPh>
    <phoneticPr fontId="4"/>
  </si>
  <si>
    <t>場所</t>
    <rPh sb="0" eb="2">
      <t>バショ</t>
    </rPh>
    <phoneticPr fontId="4"/>
  </si>
  <si>
    <t>使用者</t>
    <rPh sb="0" eb="3">
      <t>シヨウシャ</t>
    </rPh>
    <phoneticPr fontId="4"/>
  </si>
  <si>
    <t>部門</t>
    <rPh sb="0" eb="2">
      <t>ブモン</t>
    </rPh>
    <phoneticPr fontId="4"/>
  </si>
  <si>
    <t>メーカー</t>
    <phoneticPr fontId="4"/>
  </si>
  <si>
    <t>品番</t>
    <rPh sb="0" eb="2">
      <t>ヒンバン</t>
    </rPh>
    <phoneticPr fontId="4"/>
  </si>
  <si>
    <t>シリアル</t>
    <phoneticPr fontId="4"/>
  </si>
  <si>
    <t>OS</t>
    <phoneticPr fontId="4"/>
  </si>
  <si>
    <t>CPU</t>
    <phoneticPr fontId="4"/>
  </si>
  <si>
    <t>Memory</t>
    <phoneticPr fontId="4"/>
  </si>
  <si>
    <t>DISK</t>
    <phoneticPr fontId="4"/>
  </si>
  <si>
    <t>購入日</t>
    <rPh sb="0" eb="2">
      <t>コウニュウ</t>
    </rPh>
    <rPh sb="2" eb="3">
      <t>ビ</t>
    </rPh>
    <phoneticPr fontId="4"/>
  </si>
  <si>
    <t>導入額</t>
    <rPh sb="0" eb="2">
      <t>ドウニュウ</t>
    </rPh>
    <rPh sb="2" eb="3">
      <t>ガク</t>
    </rPh>
    <phoneticPr fontId="4"/>
  </si>
  <si>
    <t>備考</t>
    <rPh sb="0" eb="2">
      <t>ビコウ</t>
    </rPh>
    <phoneticPr fontId="4"/>
  </si>
  <si>
    <t>MAC:Wifi</t>
  </si>
  <si>
    <t>MAC-イーサネット</t>
    <phoneticPr fontId="4"/>
  </si>
  <si>
    <t>DSK059</t>
    <phoneticPr fontId="4"/>
  </si>
  <si>
    <t>PC</t>
    <phoneticPr fontId="4"/>
  </si>
  <si>
    <t>VT4F</t>
    <phoneticPr fontId="4"/>
  </si>
  <si>
    <t>木村 信保</t>
    <rPh sb="0" eb="2">
      <t>きむら</t>
    </rPh>
    <rPh sb="3" eb="5">
      <t>のぶやす</t>
    </rPh>
    <phoneticPr fontId="10" type="Hiragana" alignment="distributed"/>
  </si>
  <si>
    <t>財務G</t>
  </si>
  <si>
    <t>HP</t>
    <phoneticPr fontId="4"/>
  </si>
  <si>
    <t>EliteDesk 800 G5</t>
    <phoneticPr fontId="4"/>
  </si>
  <si>
    <t>JPH010C9HH</t>
    <phoneticPr fontId="4"/>
  </si>
  <si>
    <t>10Pro64</t>
    <phoneticPr fontId="4"/>
  </si>
  <si>
    <t>i7-9700T</t>
    <phoneticPr fontId="4"/>
  </si>
  <si>
    <t>8Gx2 DDR4-2666M</t>
    <phoneticPr fontId="4"/>
  </si>
  <si>
    <t>SSD 256GB M2</t>
    <phoneticPr fontId="4"/>
  </si>
  <si>
    <t>N270h+アーム</t>
    <phoneticPr fontId="4"/>
  </si>
  <si>
    <t>:</t>
  </si>
  <si>
    <t>DSK060</t>
  </si>
  <si>
    <t>早川 里子</t>
    <rPh sb="0" eb="2">
      <t>はやかわ</t>
    </rPh>
    <rPh sb="3" eb="5">
      <t>さとこ</t>
    </rPh>
    <phoneticPr fontId="10" type="Hiragana" alignment="distributed"/>
  </si>
  <si>
    <t>経理G</t>
  </si>
  <si>
    <t>JPH010C9HJ</t>
    <phoneticPr fontId="4"/>
  </si>
  <si>
    <t>O365_32bit,N270h+アーム</t>
    <phoneticPr fontId="4"/>
  </si>
  <si>
    <t>DSK061</t>
  </si>
  <si>
    <t>VT5F</t>
    <phoneticPr fontId="4"/>
  </si>
  <si>
    <t>共用</t>
  </si>
  <si>
    <t>ProMini 400 G9</t>
    <phoneticPr fontId="4"/>
  </si>
  <si>
    <t>JPH3036BQR</t>
    <phoneticPr fontId="4"/>
  </si>
  <si>
    <t>11Pro64</t>
    <phoneticPr fontId="4"/>
  </si>
  <si>
    <t>i5-12500T</t>
    <phoneticPr fontId="4"/>
  </si>
  <si>
    <t>8Gx2 DDR4-3200M</t>
    <phoneticPr fontId="4"/>
  </si>
  <si>
    <t>-</t>
    <phoneticPr fontId="4"/>
  </si>
  <si>
    <t>DSK062</t>
  </si>
  <si>
    <t>小林 誠生</t>
    <rPh sb="0" eb="2">
      <t>コバヤシ</t>
    </rPh>
    <rPh sb="3" eb="4">
      <t>マコト</t>
    </rPh>
    <rPh sb="4" eb="5">
      <t>ショウ</t>
    </rPh>
    <phoneticPr fontId="4"/>
  </si>
  <si>
    <t>JPH3036BQQ</t>
    <phoneticPr fontId="4"/>
  </si>
  <si>
    <t>DSK063</t>
    <phoneticPr fontId="4"/>
  </si>
  <si>
    <t>VT</t>
    <phoneticPr fontId="4"/>
  </si>
  <si>
    <t>富士通</t>
    <rPh sb="0" eb="3">
      <t>フジツウ</t>
    </rPh>
    <phoneticPr fontId="4"/>
  </si>
  <si>
    <t>ESPRIMO G6012/N</t>
  </si>
  <si>
    <t>R4600587</t>
    <phoneticPr fontId="4"/>
  </si>
  <si>
    <t>8Gx2 DDR4</t>
    <phoneticPr fontId="4"/>
  </si>
  <si>
    <t>DSK064</t>
    <phoneticPr fontId="4"/>
  </si>
  <si>
    <t>共用</t>
    <rPh sb="0" eb="2">
      <t>キョウヨウ</t>
    </rPh>
    <phoneticPr fontId="4"/>
  </si>
  <si>
    <t>R4600590</t>
    <phoneticPr fontId="4"/>
  </si>
  <si>
    <t>DSK065</t>
    <phoneticPr fontId="4"/>
  </si>
  <si>
    <t>R4600589</t>
    <phoneticPr fontId="4"/>
  </si>
  <si>
    <t>F4:F1:9E:27:FC:54</t>
    <phoneticPr fontId="4"/>
  </si>
  <si>
    <t>DSK066</t>
    <phoneticPr fontId="4"/>
  </si>
  <si>
    <t>R4600588</t>
    <phoneticPr fontId="4"/>
  </si>
  <si>
    <t>F4:F1:9E:27:FB:F0</t>
    <phoneticPr fontId="4"/>
  </si>
  <si>
    <t>NOT036</t>
    <phoneticPr fontId="4"/>
  </si>
  <si>
    <t>トラスト</t>
    <phoneticPr fontId="4"/>
  </si>
  <si>
    <t>羽田 恒太</t>
    <rPh sb="0" eb="2">
      <t>ハダ</t>
    </rPh>
    <rPh sb="3" eb="4">
      <t>ヒサシ</t>
    </rPh>
    <rPh sb="4" eb="5">
      <t>タ</t>
    </rPh>
    <phoneticPr fontId="4"/>
  </si>
  <si>
    <t>監査役</t>
    <rPh sb="0" eb="3">
      <t>カンサヤク</t>
    </rPh>
    <phoneticPr fontId="4"/>
  </si>
  <si>
    <t>ProBook 430 G3</t>
    <phoneticPr fontId="4"/>
  </si>
  <si>
    <t>JPH62878T9</t>
    <phoneticPr fontId="4"/>
  </si>
  <si>
    <t>Cele3855U</t>
    <phoneticPr fontId="4"/>
  </si>
  <si>
    <t>4G DDR4-2133M</t>
    <phoneticPr fontId="4"/>
  </si>
  <si>
    <t>SSD 500GB(換装)</t>
    <rPh sb="10" eb="12">
      <t>カンソウ</t>
    </rPh>
    <phoneticPr fontId="4"/>
  </si>
  <si>
    <t>AC:2B:6E:3F:E2:C9</t>
  </si>
  <si>
    <t>NOT048</t>
  </si>
  <si>
    <t>スペインシステム用</t>
    <rPh sb="8" eb="9">
      <t>よう</t>
    </rPh>
    <phoneticPr fontId="10" type="Hiragana" alignment="distributed"/>
  </si>
  <si>
    <t>経理G</t>
    <phoneticPr fontId="4"/>
  </si>
  <si>
    <t>ProBook 430 G5</t>
    <phoneticPr fontId="6"/>
  </si>
  <si>
    <t>JPH924BCTZ</t>
    <phoneticPr fontId="4"/>
  </si>
  <si>
    <t>i5-7200U</t>
    <phoneticPr fontId="4"/>
  </si>
  <si>
    <t>8G DDR4-2400M</t>
  </si>
  <si>
    <t>SSD 128G+500GHDD</t>
    <phoneticPr fontId="4"/>
  </si>
  <si>
    <t>旧:武市</t>
    <rPh sb="2" eb="4">
      <t>タケイチ</t>
    </rPh>
    <phoneticPr fontId="4"/>
  </si>
  <si>
    <t>NOT050</t>
    <phoneticPr fontId="6"/>
  </si>
  <si>
    <t>CCR</t>
    <phoneticPr fontId="4"/>
  </si>
  <si>
    <t>ProBook 430 G6</t>
    <phoneticPr fontId="4"/>
  </si>
  <si>
    <t>JPH94187NL</t>
    <phoneticPr fontId="6"/>
  </si>
  <si>
    <t>i5-8265U</t>
    <phoneticPr fontId="4"/>
  </si>
  <si>
    <t>B0:68:E6:EF:7C:FD</t>
  </si>
  <si>
    <t>NOT051</t>
  </si>
  <si>
    <t>BMWシステム1</t>
    <phoneticPr fontId="4"/>
  </si>
  <si>
    <t>JPH94187NM</t>
    <phoneticPr fontId="4"/>
  </si>
  <si>
    <t>4Gx2 DDR4-3200M</t>
    <phoneticPr fontId="4"/>
  </si>
  <si>
    <t>B0:68:E6:EF:B4:3D</t>
  </si>
  <si>
    <t>NOT052</t>
    <phoneticPr fontId="4"/>
  </si>
  <si>
    <t>BMWシステム2</t>
  </si>
  <si>
    <t>EliteBook 830 G6</t>
    <phoneticPr fontId="4"/>
  </si>
  <si>
    <t>5CG9482VZ7</t>
    <phoneticPr fontId="4"/>
  </si>
  <si>
    <t>8Gx1 DDR4-2400M</t>
    <phoneticPr fontId="4"/>
  </si>
  <si>
    <t>旧:森-&gt;宮田</t>
    <rPh sb="0" eb="1">
      <t>キュウ</t>
    </rPh>
    <rPh sb="2" eb="3">
      <t>モリ</t>
    </rPh>
    <rPh sb="5" eb="7">
      <t>ミヤタ</t>
    </rPh>
    <phoneticPr fontId="4"/>
  </si>
  <si>
    <t>4C:1D:96:51:8A:06</t>
  </si>
  <si>
    <t>NOT053</t>
  </si>
  <si>
    <t>経理G</t>
    <rPh sb="0" eb="2">
      <t>ケイリ</t>
    </rPh>
    <phoneticPr fontId="4"/>
  </si>
  <si>
    <t>EliteBook x360 1030 G3</t>
    <phoneticPr fontId="4"/>
  </si>
  <si>
    <t>5CD9476MGD</t>
    <phoneticPr fontId="4"/>
  </si>
  <si>
    <t>i5-8250U</t>
    <phoneticPr fontId="4"/>
  </si>
  <si>
    <t>8G DDR3-2133M</t>
    <phoneticPr fontId="4"/>
  </si>
  <si>
    <t>旧銭谷-&gt;林-&gt;小林-&gt;弥生Bkup</t>
    <rPh sb="1" eb="3">
      <t>ゼニヤ</t>
    </rPh>
    <rPh sb="5" eb="6">
      <t>ハヤシ</t>
    </rPh>
    <rPh sb="8" eb="10">
      <t>コバヤシ</t>
    </rPh>
    <rPh sb="12" eb="14">
      <t>ヤヨイ</t>
    </rPh>
    <phoneticPr fontId="4"/>
  </si>
  <si>
    <t>DC:FB:48:3C:BB:1C</t>
  </si>
  <si>
    <t>NOT054</t>
  </si>
  <si>
    <t>役員</t>
  </si>
  <si>
    <t>5CD94755PH</t>
    <phoneticPr fontId="4"/>
  </si>
  <si>
    <t>DC:FB:48:E6:F2:0D</t>
  </si>
  <si>
    <t>NOT055</t>
  </si>
  <si>
    <t>5CD94755M9</t>
    <phoneticPr fontId="4"/>
  </si>
  <si>
    <t>90:78:41:32:CE:A4</t>
  </si>
  <si>
    <t>NOT056</t>
  </si>
  <si>
    <t>5CD94755MC</t>
    <phoneticPr fontId="4"/>
  </si>
  <si>
    <t>90:78:41:32:D0:34</t>
  </si>
  <si>
    <t>NOT057</t>
  </si>
  <si>
    <t>総務G</t>
  </si>
  <si>
    <t>5CD94755MD</t>
    <phoneticPr fontId="4"/>
  </si>
  <si>
    <t>90:78:41:32:D0:1B</t>
  </si>
  <si>
    <t>NOT058</t>
  </si>
  <si>
    <t>財務G</t>
    <phoneticPr fontId="4"/>
  </si>
  <si>
    <t>5CD94755MY</t>
    <phoneticPr fontId="4"/>
  </si>
  <si>
    <t>DC:FB:48:E5:36:84</t>
  </si>
  <si>
    <t>NOT059</t>
  </si>
  <si>
    <t>株主総会用</t>
    <rPh sb="0" eb="2">
      <t>カブヌシ</t>
    </rPh>
    <rPh sb="2" eb="5">
      <t>ソウカイヨウ</t>
    </rPh>
    <phoneticPr fontId="4"/>
  </si>
  <si>
    <t>総務G</t>
    <phoneticPr fontId="4"/>
  </si>
  <si>
    <t>5CD94755LN</t>
    <phoneticPr fontId="4"/>
  </si>
  <si>
    <t>DC:FB:48:E5:35:B2</t>
  </si>
  <si>
    <t>NOT060</t>
  </si>
  <si>
    <t>5CD94755MZ</t>
    <phoneticPr fontId="4"/>
  </si>
  <si>
    <t>DC:FB:48:E5:36:20</t>
  </si>
  <si>
    <t>Fan異音あり</t>
    <rPh sb="3" eb="5">
      <t>イオン</t>
    </rPh>
    <phoneticPr fontId="4"/>
  </si>
  <si>
    <t>NOT061</t>
  </si>
  <si>
    <t>ｻﾃｨｵ奈良</t>
    <rPh sb="4" eb="6">
      <t>ナラ</t>
    </rPh>
    <phoneticPr fontId="4"/>
  </si>
  <si>
    <t>金　勝義</t>
    <rPh sb="0" eb="1">
      <t>かね</t>
    </rPh>
    <rPh sb="2" eb="4">
      <t>かつよし</t>
    </rPh>
    <phoneticPr fontId="4" type="Hiragana"/>
  </si>
  <si>
    <t>役員</t>
    <rPh sb="0" eb="2">
      <t>ヤクイン</t>
    </rPh>
    <phoneticPr fontId="4"/>
  </si>
  <si>
    <t>5CD94755LL</t>
    <phoneticPr fontId="4"/>
  </si>
  <si>
    <t>DC:FB:48:E5:35:BC</t>
  </si>
  <si>
    <t>NOT062</t>
  </si>
  <si>
    <t>AMG</t>
    <phoneticPr fontId="4"/>
  </si>
  <si>
    <t>中西 克己</t>
    <rPh sb="0" eb="2">
      <t>なかにし</t>
    </rPh>
    <rPh sb="3" eb="5">
      <t>かつみ</t>
    </rPh>
    <phoneticPr fontId="10" type="Hiragana" alignment="distributed"/>
  </si>
  <si>
    <t>5CD94755LX</t>
    <phoneticPr fontId="4"/>
  </si>
  <si>
    <t>旧高橋-&gt;中西</t>
    <rPh sb="0" eb="1">
      <t>キュウ</t>
    </rPh>
    <rPh sb="1" eb="3">
      <t>タカハシ</t>
    </rPh>
    <rPh sb="5" eb="7">
      <t>ナカニシ</t>
    </rPh>
    <phoneticPr fontId="4"/>
  </si>
  <si>
    <t>90:78:41:32:BC:A7</t>
  </si>
  <si>
    <t>NOT063</t>
    <phoneticPr fontId="4"/>
  </si>
  <si>
    <t>5CD94755LW</t>
    <phoneticPr fontId="4"/>
  </si>
  <si>
    <t>90:78:41:32:BD:E2</t>
  </si>
  <si>
    <t>NOT064</t>
  </si>
  <si>
    <t>Web会議持出用</t>
    <rPh sb="3" eb="5">
      <t>かいぎ</t>
    </rPh>
    <rPh sb="5" eb="7">
      <t>もちだし</t>
    </rPh>
    <rPh sb="7" eb="8">
      <t>よう</t>
    </rPh>
    <phoneticPr fontId="4" type="Hiragana"/>
  </si>
  <si>
    <t>5CG0118PD3</t>
    <phoneticPr fontId="4"/>
  </si>
  <si>
    <t>84:C5:A6:59:AA:F1</t>
  </si>
  <si>
    <t>NOT066</t>
  </si>
  <si>
    <t>EliteBook x360 1030 G4</t>
    <phoneticPr fontId="4"/>
  </si>
  <si>
    <t>5CD011446T</t>
    <phoneticPr fontId="4"/>
  </si>
  <si>
    <t>AC:67:5D:03:85:BD</t>
  </si>
  <si>
    <t>NOT067</t>
  </si>
  <si>
    <t>5CD0114472</t>
    <phoneticPr fontId="4"/>
  </si>
  <si>
    <t>AC:67:5D:03:8A:DB</t>
  </si>
  <si>
    <t>NOT069</t>
  </si>
  <si>
    <t>新美 和之</t>
    <rPh sb="0" eb="2">
      <t>にいみ</t>
    </rPh>
    <rPh sb="3" eb="5">
      <t>かずゆき</t>
    </rPh>
    <phoneticPr fontId="10" type="Hiragana" alignment="distributed"/>
  </si>
  <si>
    <t>5CD011447M</t>
    <phoneticPr fontId="4"/>
  </si>
  <si>
    <t>AC:67:5D:04:E7:0F</t>
  </si>
  <si>
    <t>NOT070</t>
  </si>
  <si>
    <t>5CD011449X</t>
    <phoneticPr fontId="4"/>
  </si>
  <si>
    <t>AC:67:5D:04:B0:28</t>
  </si>
  <si>
    <t>NOT071</t>
  </si>
  <si>
    <t>外部</t>
    <rPh sb="0" eb="2">
      <t>ガイブ</t>
    </rPh>
    <phoneticPr fontId="4"/>
  </si>
  <si>
    <t>5CD011445V</t>
    <phoneticPr fontId="4"/>
  </si>
  <si>
    <t>AC:67:5D:04:DF:F3</t>
  </si>
  <si>
    <t>NOT072</t>
  </si>
  <si>
    <t>5CD0114418</t>
    <phoneticPr fontId="4"/>
  </si>
  <si>
    <t>旧:中西-&gt;伊藤崇</t>
    <rPh sb="0" eb="1">
      <t>キュウ</t>
    </rPh>
    <rPh sb="2" eb="4">
      <t>ナカニシ</t>
    </rPh>
    <rPh sb="6" eb="8">
      <t>イトウ</t>
    </rPh>
    <rPh sb="8" eb="9">
      <t>タカ</t>
    </rPh>
    <phoneticPr fontId="4"/>
  </si>
  <si>
    <t>AC:67:5D:04:A7:CC</t>
  </si>
  <si>
    <t>NOT073</t>
  </si>
  <si>
    <t>5CD01144B0</t>
    <phoneticPr fontId="4"/>
  </si>
  <si>
    <t>旧:平尾</t>
    <rPh sb="0" eb="1">
      <t>キュウ</t>
    </rPh>
    <rPh sb="2" eb="4">
      <t>ヒラオ</t>
    </rPh>
    <phoneticPr fontId="4"/>
  </si>
  <si>
    <t>AC:67:5D:04:B0:23</t>
  </si>
  <si>
    <t>NOT074</t>
  </si>
  <si>
    <t>日比野 雅夫</t>
    <rPh sb="0" eb="3">
      <t>ヒビノ</t>
    </rPh>
    <rPh sb="4" eb="6">
      <t>マサオ</t>
    </rPh>
    <phoneticPr fontId="4"/>
  </si>
  <si>
    <t>5CD0114473</t>
    <phoneticPr fontId="4"/>
  </si>
  <si>
    <t>AC:67:5D:03:8B:08</t>
  </si>
  <si>
    <t>NOT075</t>
  </si>
  <si>
    <t>三矢 直紀</t>
    <rPh sb="0" eb="2">
      <t>ミツヤ</t>
    </rPh>
    <rPh sb="3" eb="5">
      <t>ナオキ</t>
    </rPh>
    <phoneticPr fontId="4"/>
  </si>
  <si>
    <t>モトーレン静岡</t>
    <rPh sb="5" eb="7">
      <t>シズオカ</t>
    </rPh>
    <phoneticPr fontId="4"/>
  </si>
  <si>
    <t>5CD01474DJ</t>
    <phoneticPr fontId="4"/>
  </si>
  <si>
    <t>旧:熊田-&gt;仁木-&gt;隈元-&gt;三矢</t>
    <rPh sb="0" eb="1">
      <t>キュウ</t>
    </rPh>
    <rPh sb="2" eb="4">
      <t>クマダ</t>
    </rPh>
    <rPh sb="6" eb="8">
      <t>ニキ</t>
    </rPh>
    <rPh sb="10" eb="12">
      <t>クマモト</t>
    </rPh>
    <rPh sb="14" eb="16">
      <t>ミツヤ</t>
    </rPh>
    <phoneticPr fontId="4"/>
  </si>
  <si>
    <t>AC:67:5D:59:97:50</t>
  </si>
  <si>
    <t>NOT076</t>
  </si>
  <si>
    <t>5CD0147476</t>
    <phoneticPr fontId="4"/>
  </si>
  <si>
    <t>AC:67:5D:5A:5B:2C</t>
  </si>
  <si>
    <t>NOT077</t>
  </si>
  <si>
    <t>5CD014746V</t>
    <phoneticPr fontId="4"/>
  </si>
  <si>
    <t>旧:江藤-&gt;羽田</t>
    <rPh sb="0" eb="1">
      <t>キュウ</t>
    </rPh>
    <rPh sb="2" eb="4">
      <t>エトウ</t>
    </rPh>
    <rPh sb="6" eb="8">
      <t>ハネダ</t>
    </rPh>
    <phoneticPr fontId="4"/>
  </si>
  <si>
    <t>AC:67:5D:5A:5B:13</t>
  </si>
  <si>
    <t>NOT078</t>
  </si>
  <si>
    <t>石田 健人</t>
    <rPh sb="0" eb="2">
      <t>イシダ</t>
    </rPh>
    <rPh sb="3" eb="5">
      <t>タケヒト</t>
    </rPh>
    <phoneticPr fontId="4"/>
  </si>
  <si>
    <t>スペイン</t>
    <phoneticPr fontId="4"/>
  </si>
  <si>
    <t>5CD0147481</t>
    <phoneticPr fontId="4"/>
  </si>
  <si>
    <t>11Pro64</t>
  </si>
  <si>
    <t>旧:伊藤和</t>
    <rPh sb="0" eb="1">
      <t>キュウ</t>
    </rPh>
    <rPh sb="2" eb="4">
      <t>イトウ</t>
    </rPh>
    <rPh sb="4" eb="5">
      <t>ワ</t>
    </rPh>
    <phoneticPr fontId="4"/>
  </si>
  <si>
    <t>AC:67:5D:5B:4C:0D</t>
  </si>
  <si>
    <t>KBo劣化</t>
    <rPh sb="3" eb="5">
      <t>レッカ</t>
    </rPh>
    <phoneticPr fontId="4"/>
  </si>
  <si>
    <t>NOT079</t>
    <phoneticPr fontId="4"/>
  </si>
  <si>
    <t>スペイン用(旧永山機)</t>
    <rPh sb="4" eb="5">
      <t>よう</t>
    </rPh>
    <rPh sb="6" eb="7">
      <t>きゅう</t>
    </rPh>
    <rPh sb="7" eb="9">
      <t>ながやま</t>
    </rPh>
    <rPh sb="9" eb="10">
      <t>き</t>
    </rPh>
    <phoneticPr fontId="10" type="Hiragana" alignment="distributed"/>
  </si>
  <si>
    <t>5CD01144B6</t>
    <phoneticPr fontId="4"/>
  </si>
  <si>
    <t>旧:山田-&gt;林-&gt;永山</t>
    <rPh sb="0" eb="1">
      <t>きゅう</t>
    </rPh>
    <rPh sb="2" eb="4">
      <t>やまだ</t>
    </rPh>
    <rPh sb="6" eb="7">
      <t>はやし</t>
    </rPh>
    <rPh sb="9" eb="11">
      <t>ながやま</t>
    </rPh>
    <phoneticPr fontId="10" type="Hiragana" alignment="distributed"/>
  </si>
  <si>
    <t>84:C5:A6:8F:A6:BA</t>
  </si>
  <si>
    <t>KB&amp;トラックパッド劣化?接触不良</t>
    <rPh sb="10" eb="12">
      <t>レッカ</t>
    </rPh>
    <rPh sb="13" eb="15">
      <t>セッショク</t>
    </rPh>
    <rPh sb="15" eb="17">
      <t>フリョウ</t>
    </rPh>
    <phoneticPr fontId="4"/>
  </si>
  <si>
    <t>NOT080</t>
  </si>
  <si>
    <t>5CD014749S</t>
    <phoneticPr fontId="4"/>
  </si>
  <si>
    <t>AC:67:5D:5B:3F:60</t>
  </si>
  <si>
    <t>NOT081</t>
  </si>
  <si>
    <t>監査法人用PC</t>
    <rPh sb="0" eb="4">
      <t>カンサホウジン</t>
    </rPh>
    <rPh sb="4" eb="5">
      <t>ヨウ</t>
    </rPh>
    <phoneticPr fontId="4"/>
  </si>
  <si>
    <t>5CD01474BV</t>
    <phoneticPr fontId="4"/>
  </si>
  <si>
    <t>AC:67:5D:5B:87:81</t>
  </si>
  <si>
    <t>KBトップ割れ</t>
    <rPh sb="5" eb="6">
      <t>ワ</t>
    </rPh>
    <phoneticPr fontId="4"/>
  </si>
  <si>
    <t>NOT082</t>
  </si>
  <si>
    <t>5CD01474D6</t>
    <phoneticPr fontId="4"/>
  </si>
  <si>
    <t>AC:67:5D:5B:8F:7E</t>
  </si>
  <si>
    <t>NOT083</t>
  </si>
  <si>
    <t>大水 健</t>
    <phoneticPr fontId="4"/>
  </si>
  <si>
    <t>5CD0147477</t>
    <phoneticPr fontId="4"/>
  </si>
  <si>
    <t>AC:67:5D:5A:5A:E6</t>
  </si>
  <si>
    <t>NOT084</t>
  </si>
  <si>
    <t>5CD014745R</t>
    <phoneticPr fontId="4"/>
  </si>
  <si>
    <t>AC:67:5D:5A:96:73</t>
  </si>
  <si>
    <t>NOT085</t>
    <phoneticPr fontId="4"/>
  </si>
  <si>
    <t>5CD9354LZ6</t>
    <phoneticPr fontId="4"/>
  </si>
  <si>
    <t>南ア購入品</t>
    <rPh sb="0" eb="1">
      <t>ミナミ</t>
    </rPh>
    <rPh sb="2" eb="4">
      <t>コウニュウ</t>
    </rPh>
    <rPh sb="4" eb="5">
      <t>ヒン</t>
    </rPh>
    <phoneticPr fontId="4"/>
  </si>
  <si>
    <t>大場-&gt;
英語キー、Enter外れかけ</t>
    <rPh sb="0" eb="2">
      <t>オオバ</t>
    </rPh>
    <rPh sb="5" eb="7">
      <t>エイゴ</t>
    </rPh>
    <rPh sb="15" eb="16">
      <t>ハズ</t>
    </rPh>
    <phoneticPr fontId="4"/>
  </si>
  <si>
    <t>40:74:E0:1B:58:4B</t>
  </si>
  <si>
    <t>NOT086</t>
  </si>
  <si>
    <t>EliteBook x360 1040 G7</t>
    <phoneticPr fontId="4"/>
  </si>
  <si>
    <t>CND11204H4</t>
    <phoneticPr fontId="4"/>
  </si>
  <si>
    <t>i7-10710U</t>
    <phoneticPr fontId="4"/>
  </si>
  <si>
    <t>16G LPDDR3</t>
    <phoneticPr fontId="4"/>
  </si>
  <si>
    <t>SSD 512GB M2</t>
    <phoneticPr fontId="4"/>
  </si>
  <si>
    <t>84:5C:F3:96:CE:95</t>
    <phoneticPr fontId="4"/>
  </si>
  <si>
    <t>NOT087</t>
  </si>
  <si>
    <t>森 亘輝</t>
    <rPh sb="0" eb="1">
      <t>モリ</t>
    </rPh>
    <rPh sb="2" eb="4">
      <t>ノブテル</t>
    </rPh>
    <phoneticPr fontId="4"/>
  </si>
  <si>
    <t>CND11204KF</t>
    <phoneticPr fontId="4"/>
  </si>
  <si>
    <t>D0:3C:1F:C7:DD:B9</t>
  </si>
  <si>
    <t>CND11204J1</t>
    <phoneticPr fontId="4"/>
  </si>
  <si>
    <t>D0:3C:1F:C7:DE:E0</t>
    <phoneticPr fontId="4"/>
  </si>
  <si>
    <t>NOT089</t>
  </si>
  <si>
    <t>(予備(不良))</t>
  </si>
  <si>
    <t>EliteBook 830 G7</t>
    <phoneticPr fontId="4"/>
  </si>
  <si>
    <t>5CG1180YJ9</t>
    <phoneticPr fontId="4"/>
  </si>
  <si>
    <t>i5-10210U</t>
    <phoneticPr fontId="4"/>
  </si>
  <si>
    <t>8Gx1 DDR4-2666M</t>
    <phoneticPr fontId="4"/>
  </si>
  <si>
    <t>14:18:C3:76:A3:0E</t>
    <phoneticPr fontId="4"/>
  </si>
  <si>
    <t>NOT090</t>
  </si>
  <si>
    <t>神谷 吉輝</t>
    <phoneticPr fontId="4"/>
  </si>
  <si>
    <t>5CG1180YJT</t>
    <phoneticPr fontId="4"/>
  </si>
  <si>
    <t>14:18:C3:77:C8:EC</t>
    <phoneticPr fontId="4"/>
  </si>
  <si>
    <t>NOT091</t>
  </si>
  <si>
    <t>5CG1180Y0S</t>
    <phoneticPr fontId="4"/>
  </si>
  <si>
    <t>旧:小堺-&gt;間瀬</t>
    <rPh sb="0" eb="1">
      <t>キュウ</t>
    </rPh>
    <rPh sb="2" eb="4">
      <t>コサカイ</t>
    </rPh>
    <rPh sb="6" eb="8">
      <t>マセ</t>
    </rPh>
    <phoneticPr fontId="4"/>
  </si>
  <si>
    <t>14:18:C3:78:19:0A</t>
    <phoneticPr fontId="4"/>
  </si>
  <si>
    <t>NOT093</t>
  </si>
  <si>
    <t>西田 奈央</t>
    <phoneticPr fontId="4"/>
  </si>
  <si>
    <t>5CG1180YDL</t>
    <phoneticPr fontId="4"/>
  </si>
  <si>
    <t>NOT094</t>
  </si>
  <si>
    <t>M&amp;A G</t>
    <phoneticPr fontId="4"/>
  </si>
  <si>
    <t>EliteBook 830 G8</t>
  </si>
  <si>
    <t>5CG212CK2G</t>
    <phoneticPr fontId="4"/>
  </si>
  <si>
    <t>i5-1145G7</t>
    <phoneticPr fontId="4"/>
  </si>
  <si>
    <t>08:8E:90:3C:54:01</t>
    <phoneticPr fontId="4"/>
  </si>
  <si>
    <t>NOT095</t>
  </si>
  <si>
    <t>5CG212CK4C</t>
    <phoneticPr fontId="4"/>
  </si>
  <si>
    <t>NOT096</t>
  </si>
  <si>
    <t>児島 由唯</t>
    <phoneticPr fontId="4"/>
  </si>
  <si>
    <t>5CG212CK2C</t>
    <phoneticPr fontId="4"/>
  </si>
  <si>
    <t>08:8E:90:3C:4B:9B</t>
    <phoneticPr fontId="4"/>
  </si>
  <si>
    <t>NOT097</t>
  </si>
  <si>
    <t>辻本 譲</t>
    <phoneticPr fontId="4"/>
  </si>
  <si>
    <t>南ア</t>
    <rPh sb="0" eb="1">
      <t>ナン</t>
    </rPh>
    <phoneticPr fontId="4"/>
  </si>
  <si>
    <t>5CG212CKGJ</t>
    <phoneticPr fontId="4"/>
  </si>
  <si>
    <t>08:8E:90:3C:D9:71</t>
    <phoneticPr fontId="4"/>
  </si>
  <si>
    <t>NOT098</t>
  </si>
  <si>
    <t>鈴木 達矢</t>
    <rPh sb="0" eb="2">
      <t>すずき</t>
    </rPh>
    <rPh sb="3" eb="5">
      <t>たつや</t>
    </rPh>
    <rPh sb="4" eb="5">
      <t>や</t>
    </rPh>
    <phoneticPr fontId="4" type="Hiragana"/>
  </si>
  <si>
    <t>経営戦略</t>
    <rPh sb="0" eb="4">
      <t>ケイエイセンリャク</t>
    </rPh>
    <phoneticPr fontId="4"/>
  </si>
  <si>
    <t>NOT099</t>
  </si>
  <si>
    <t>5CG2208P1X</t>
    <phoneticPr fontId="4"/>
  </si>
  <si>
    <t>16Gx1 DDR4-3200M</t>
    <phoneticPr fontId="4"/>
  </si>
  <si>
    <t>bc:6e:e2:e7:be:6d</t>
    <phoneticPr fontId="4"/>
  </si>
  <si>
    <t>NOT100</t>
  </si>
  <si>
    <t>勝野 善行</t>
    <rPh sb="0" eb="2">
      <t>かつの</t>
    </rPh>
    <rPh sb="3" eb="5">
      <t>よしゆき</t>
    </rPh>
    <phoneticPr fontId="10" type="Hiragana" alignment="distributed"/>
  </si>
  <si>
    <t>5CG2208P0M</t>
    <phoneticPr fontId="4"/>
  </si>
  <si>
    <t>NOT101</t>
  </si>
  <si>
    <t>5CG2208P8S</t>
    <phoneticPr fontId="4"/>
  </si>
  <si>
    <t>c4:03:a8:06:d9:b1</t>
  </si>
  <si>
    <t>NOT102</t>
  </si>
  <si>
    <t>伊藤 圭奈恵</t>
    <rPh sb="0" eb="2">
      <t>いとう</t>
    </rPh>
    <rPh sb="3" eb="5">
      <t>かな</t>
    </rPh>
    <rPh sb="5" eb="6">
      <t>え</t>
    </rPh>
    <phoneticPr fontId="10" type="Hiragana" alignment="distributed"/>
  </si>
  <si>
    <t>5CG22082TK</t>
    <phoneticPr fontId="4"/>
  </si>
  <si>
    <t>c4:03:a8:07:52:97</t>
    <phoneticPr fontId="4"/>
  </si>
  <si>
    <t>NOT103</t>
  </si>
  <si>
    <t>伊藤 和繁</t>
    <phoneticPr fontId="4"/>
  </si>
  <si>
    <t>管理部</t>
    <rPh sb="0" eb="3">
      <t>カンリブ</t>
    </rPh>
    <phoneticPr fontId="4"/>
  </si>
  <si>
    <t>5CG2208P92</t>
    <phoneticPr fontId="4"/>
  </si>
  <si>
    <t>c4:03:a8:06:8b:f0</t>
  </si>
  <si>
    <t>NOT104</t>
  </si>
  <si>
    <t>安藤 仁一</t>
    <rPh sb="0" eb="2">
      <t>あんどう</t>
    </rPh>
    <rPh sb="3" eb="5">
      <t>ひろかず</t>
    </rPh>
    <phoneticPr fontId="10" type="Hiragana" alignment="distributed"/>
  </si>
  <si>
    <t>EliteBook 640 G10</t>
    <phoneticPr fontId="4"/>
  </si>
  <si>
    <t>JPH345C1G0</t>
    <phoneticPr fontId="4"/>
  </si>
  <si>
    <t>i5-1335U</t>
    <phoneticPr fontId="4"/>
  </si>
  <si>
    <t>安藤-&gt;</t>
    <rPh sb="0" eb="2">
      <t>アンドウ</t>
    </rPh>
    <phoneticPr fontId="4"/>
  </si>
  <si>
    <t>48:ad:9a:c4:92:12</t>
    <phoneticPr fontId="4"/>
  </si>
  <si>
    <t>NOT105</t>
  </si>
  <si>
    <t>仁木 直樹</t>
    <rPh sb="0" eb="2">
      <t>にき</t>
    </rPh>
    <rPh sb="3" eb="5">
      <t>なおき</t>
    </rPh>
    <phoneticPr fontId="10" type="Hiragana" alignment="distributed"/>
  </si>
  <si>
    <t>JPH345C1G1</t>
    <phoneticPr fontId="4"/>
  </si>
  <si>
    <t>山﨑-&gt;仁木</t>
    <rPh sb="0" eb="2">
      <t>ヤマザキ</t>
    </rPh>
    <rPh sb="4" eb="6">
      <t>ニキ</t>
    </rPh>
    <phoneticPr fontId="4"/>
  </si>
  <si>
    <t>NOT106</t>
  </si>
  <si>
    <t>JPH345C1FZ</t>
    <phoneticPr fontId="4"/>
  </si>
  <si>
    <t>48:AD:9A:C4:92:21</t>
    <phoneticPr fontId="4"/>
  </si>
  <si>
    <t>NOT107</t>
    <phoneticPr fontId="4"/>
  </si>
  <si>
    <t>EliteBook 630 G10</t>
    <phoneticPr fontId="4"/>
  </si>
  <si>
    <t>JPH413XS66</t>
    <phoneticPr fontId="4"/>
  </si>
  <si>
    <t>2C:58:B9:34:71:34</t>
    <phoneticPr fontId="4"/>
  </si>
  <si>
    <t>NOT108</t>
    <phoneticPr fontId="4"/>
  </si>
  <si>
    <t>JPH413XS68</t>
    <phoneticPr fontId="4"/>
  </si>
  <si>
    <t>58:6D:67:0E:ED:45</t>
    <phoneticPr fontId="4"/>
  </si>
  <si>
    <t>2C:58:B9:35:C4:80</t>
    <phoneticPr fontId="4"/>
  </si>
  <si>
    <t>NOT109</t>
    <phoneticPr fontId="4"/>
  </si>
  <si>
    <t>大石 誠至</t>
    <rPh sb="0" eb="2">
      <t>オオイシ</t>
    </rPh>
    <rPh sb="3" eb="4">
      <t>セイ</t>
    </rPh>
    <rPh sb="4" eb="5">
      <t>ジ</t>
    </rPh>
    <phoneticPr fontId="4"/>
  </si>
  <si>
    <t>経営戦略</t>
    <rPh sb="0" eb="2">
      <t>ケイエイ</t>
    </rPh>
    <rPh sb="2" eb="4">
      <t>センリャク</t>
    </rPh>
    <phoneticPr fontId="4"/>
  </si>
  <si>
    <t>JPH413XS67</t>
    <phoneticPr fontId="4"/>
  </si>
  <si>
    <t>58:6D:67:0E:ED:27</t>
    <phoneticPr fontId="4"/>
  </si>
  <si>
    <t>2C:58:B9:35:C4:8D</t>
    <phoneticPr fontId="4"/>
  </si>
  <si>
    <t>NOT110</t>
    <phoneticPr fontId="4"/>
  </si>
  <si>
    <t>山内 一郎(自宅)</t>
    <rPh sb="0" eb="2">
      <t>やまうち</t>
    </rPh>
    <rPh sb="3" eb="5">
      <t>いちろう</t>
    </rPh>
    <rPh sb="6" eb="8">
      <t>じたく</t>
    </rPh>
    <phoneticPr fontId="10" type="Hiragana" alignment="distributed"/>
  </si>
  <si>
    <t>LIFEBOOK U9313/N</t>
  </si>
  <si>
    <t>R4602147</t>
    <phoneticPr fontId="6"/>
  </si>
  <si>
    <t>i5-1350P</t>
  </si>
  <si>
    <t>16G LPDDR5 オンボード</t>
  </si>
  <si>
    <t>SSD 512GB M2</t>
  </si>
  <si>
    <t>58:6D:67:AE:94:72</t>
    <phoneticPr fontId="4"/>
  </si>
  <si>
    <t>E4:46:B0:4E:4C:F3</t>
    <phoneticPr fontId="4"/>
  </si>
  <si>
    <t>NOT111</t>
    <phoneticPr fontId="4"/>
  </si>
  <si>
    <t>R4603132</t>
    <phoneticPr fontId="6"/>
  </si>
  <si>
    <t>58:6D:67:BE:77:1A</t>
    <phoneticPr fontId="4"/>
  </si>
  <si>
    <t>E4:46:B0:4E:70:06</t>
    <phoneticPr fontId="4"/>
  </si>
  <si>
    <t>NOT112</t>
    <phoneticPr fontId="4"/>
  </si>
  <si>
    <t>山﨑 宅哉</t>
    <rPh sb="0" eb="2">
      <t>ヤマザキ</t>
    </rPh>
    <rPh sb="3" eb="4">
      <t>タク</t>
    </rPh>
    <rPh sb="4" eb="5">
      <t>ハジメ</t>
    </rPh>
    <phoneticPr fontId="4"/>
  </si>
  <si>
    <t>R4603129</t>
    <phoneticPr fontId="6"/>
  </si>
  <si>
    <t>58:6D:67:BE:76:CA</t>
    <phoneticPr fontId="4"/>
  </si>
  <si>
    <t>E4:46:B0:4E:6F:DB</t>
    <phoneticPr fontId="4"/>
  </si>
  <si>
    <t>NOT113</t>
    <phoneticPr fontId="4"/>
  </si>
  <si>
    <t>高橋 一穂</t>
    <rPh sb="0" eb="2">
      <t>たかはし</t>
    </rPh>
    <rPh sb="3" eb="5">
      <t>かずほ</t>
    </rPh>
    <phoneticPr fontId="10" type="Hiragana" alignment="distributed"/>
  </si>
  <si>
    <t>R4603032</t>
    <phoneticPr fontId="6"/>
  </si>
  <si>
    <t>58:6D:67:BD:D1:5C</t>
    <phoneticPr fontId="4"/>
  </si>
  <si>
    <t>E4:46:B0:4E:6F:30</t>
    <phoneticPr fontId="4"/>
  </si>
  <si>
    <t>NOT114</t>
    <phoneticPr fontId="4"/>
  </si>
  <si>
    <t>内部監査</t>
    <phoneticPr fontId="4"/>
  </si>
  <si>
    <t>R4603039</t>
    <phoneticPr fontId="6"/>
  </si>
  <si>
    <t>58:6D:67:BD:C9:CD</t>
    <phoneticPr fontId="4"/>
  </si>
  <si>
    <t xml:space="preserve">E4:46:B0:4E:6D:CE </t>
    <phoneticPr fontId="4"/>
  </si>
  <si>
    <t>NOT115</t>
    <phoneticPr fontId="4"/>
  </si>
  <si>
    <t>R4603065</t>
    <phoneticPr fontId="6"/>
  </si>
  <si>
    <t>58:6D:67:BC:9E:40</t>
    <phoneticPr fontId="4"/>
  </si>
  <si>
    <t>E4:46:B0:4E:6A:20</t>
    <phoneticPr fontId="4"/>
  </si>
  <si>
    <t>NOT116</t>
    <phoneticPr fontId="4"/>
  </si>
  <si>
    <t>伊藤 崇志</t>
    <rPh sb="0" eb="2">
      <t>いとう</t>
    </rPh>
    <rPh sb="3" eb="4">
      <t>たかし</t>
    </rPh>
    <rPh sb="4" eb="5">
      <t>こころざし</t>
    </rPh>
    <phoneticPr fontId="4" type="Hiragana"/>
  </si>
  <si>
    <t>R4603131</t>
    <phoneticPr fontId="6"/>
  </si>
  <si>
    <t>58:6D:67:BC:A1:10</t>
    <phoneticPr fontId="4"/>
  </si>
  <si>
    <t>E4:46:B0:4E:6F:F7</t>
    <phoneticPr fontId="4"/>
  </si>
  <si>
    <t>NOT117</t>
    <phoneticPr fontId="4"/>
  </si>
  <si>
    <t>小野 賢司</t>
    <phoneticPr fontId="4"/>
  </si>
  <si>
    <t>コンプライアンス推進室</t>
    <rPh sb="8" eb="10">
      <t>スイシン</t>
    </rPh>
    <rPh sb="10" eb="11">
      <t>シツ</t>
    </rPh>
    <phoneticPr fontId="4"/>
  </si>
  <si>
    <t>R4603031</t>
    <phoneticPr fontId="6"/>
  </si>
  <si>
    <t>58:6D:67:BD:D1:4D</t>
    <phoneticPr fontId="4"/>
  </si>
  <si>
    <t>E4:46:B0:4E:6F:21</t>
    <phoneticPr fontId="4"/>
  </si>
  <si>
    <t>NOT118</t>
    <phoneticPr fontId="4"/>
  </si>
  <si>
    <t>伊藤 誠英</t>
    <rPh sb="0" eb="2">
      <t>いとう</t>
    </rPh>
    <rPh sb="3" eb="5">
      <t>まさひで</t>
    </rPh>
    <phoneticPr fontId="4" type="Hiragana"/>
  </si>
  <si>
    <t>R4603050</t>
    <phoneticPr fontId="6"/>
  </si>
  <si>
    <t>58:6D:67:BD:C5:D6</t>
    <phoneticPr fontId="4"/>
  </si>
  <si>
    <t>E4:46:B0:4E:6E:B3</t>
    <phoneticPr fontId="4"/>
  </si>
  <si>
    <t>NOT119</t>
    <phoneticPr fontId="4"/>
  </si>
  <si>
    <t>R4603051</t>
    <phoneticPr fontId="6"/>
  </si>
  <si>
    <t>58:6D:67:BD:C9:9B</t>
    <phoneticPr fontId="4"/>
  </si>
  <si>
    <t>E4:46:B0:4E:6E:BE</t>
    <phoneticPr fontId="4"/>
  </si>
  <si>
    <t>NOT120</t>
    <phoneticPr fontId="4"/>
  </si>
  <si>
    <t>R4603038</t>
    <phoneticPr fontId="6"/>
  </si>
  <si>
    <t>58:6D:67:BD:D1:93</t>
    <phoneticPr fontId="4"/>
  </si>
  <si>
    <t>E4:46:B0:4E:6F:85</t>
    <phoneticPr fontId="4"/>
  </si>
  <si>
    <t>NOT121</t>
    <phoneticPr fontId="4"/>
  </si>
  <si>
    <t>R4603124</t>
    <phoneticPr fontId="6"/>
  </si>
  <si>
    <t>58:6D:67:BE:76:E3</t>
    <phoneticPr fontId="4"/>
  </si>
  <si>
    <t>E4:46:B0:4E:6F:9A</t>
    <phoneticPr fontId="4"/>
  </si>
  <si>
    <t>NOT122</t>
    <phoneticPr fontId="4"/>
  </si>
  <si>
    <t>水上 希沙羅</t>
    <phoneticPr fontId="10" type="Hiragana" alignment="distributed"/>
  </si>
  <si>
    <t>R4603037</t>
    <phoneticPr fontId="6"/>
  </si>
  <si>
    <t>58:6D:67:BD:D1:6B</t>
    <phoneticPr fontId="4"/>
  </si>
  <si>
    <t>E4:46:B0:4E:6F:7A</t>
    <phoneticPr fontId="4"/>
  </si>
  <si>
    <t>NOT123</t>
    <phoneticPr fontId="4"/>
  </si>
  <si>
    <t>58:6D:67:BE:77:0B</t>
    <phoneticPr fontId="4"/>
  </si>
  <si>
    <t>E4:46:B0:4E:6F:CC</t>
    <phoneticPr fontId="4"/>
  </si>
  <si>
    <t>NOT124</t>
    <phoneticPr fontId="4"/>
  </si>
  <si>
    <t>R4603033</t>
    <phoneticPr fontId="6"/>
  </si>
  <si>
    <t>58:6D:67:BD:D1:61</t>
    <phoneticPr fontId="4"/>
  </si>
  <si>
    <t>E4:46:B0:4E:6F:3C</t>
    <phoneticPr fontId="4"/>
  </si>
  <si>
    <t>NOT129</t>
    <phoneticPr fontId="4"/>
  </si>
  <si>
    <t>梅澤 晃司</t>
    <rPh sb="0" eb="2">
      <t>ウメザワ</t>
    </rPh>
    <rPh sb="3" eb="5">
      <t>コウジ</t>
    </rPh>
    <phoneticPr fontId="4"/>
  </si>
  <si>
    <t>R4603035</t>
    <phoneticPr fontId="6"/>
  </si>
  <si>
    <t>58:6D:67:BD:D1:57</t>
    <phoneticPr fontId="4"/>
  </si>
  <si>
    <t>E4:46:B0:4E:6F:5B</t>
    <phoneticPr fontId="4"/>
  </si>
  <si>
    <t>NOT130</t>
    <phoneticPr fontId="4"/>
  </si>
  <si>
    <t>R4603052</t>
  </si>
  <si>
    <t>58:6D:67:BD:C9:91</t>
    <phoneticPr fontId="4"/>
  </si>
  <si>
    <t>E3:46:B0:4E:6E:CB</t>
    <phoneticPr fontId="4"/>
  </si>
  <si>
    <t>NOT131</t>
    <phoneticPr fontId="4"/>
  </si>
  <si>
    <t>R4603130</t>
    <phoneticPr fontId="6"/>
  </si>
  <si>
    <t>58:6D:67:BD:BC:DA</t>
    <phoneticPr fontId="4"/>
  </si>
  <si>
    <t>E4:46:B0:4E:6F:E8</t>
    <phoneticPr fontId="4"/>
  </si>
  <si>
    <t>NOT132</t>
    <phoneticPr fontId="4"/>
  </si>
  <si>
    <t>田島 和博</t>
    <rPh sb="0" eb="2">
      <t>たじま</t>
    </rPh>
    <rPh sb="3" eb="5">
      <t>かずひろ</t>
    </rPh>
    <phoneticPr fontId="10" type="Hiragana" alignment="distributed"/>
  </si>
  <si>
    <t>R4603046</t>
    <phoneticPr fontId="6"/>
  </si>
  <si>
    <t>58:6D:67:AF:38:E5</t>
    <phoneticPr fontId="4"/>
  </si>
  <si>
    <t>E4:46:B0:4E:6E:75</t>
    <phoneticPr fontId="4"/>
  </si>
  <si>
    <t>NOT133</t>
    <phoneticPr fontId="4"/>
  </si>
  <si>
    <t>隈元 和馬</t>
    <phoneticPr fontId="10" type="Hiragana" alignment="distributed"/>
  </si>
  <si>
    <t>R4603040</t>
    <phoneticPr fontId="6"/>
  </si>
  <si>
    <t>58:6D:67:BC:9E:59</t>
    <phoneticPr fontId="4"/>
  </si>
  <si>
    <t>E4:46:B0:4E:6D:DB</t>
    <phoneticPr fontId="4"/>
  </si>
  <si>
    <t>NOT134</t>
    <phoneticPr fontId="4"/>
  </si>
  <si>
    <t>長野日産</t>
    <rPh sb="0" eb="2">
      <t>ナガノ</t>
    </rPh>
    <rPh sb="2" eb="4">
      <t>ニッサン</t>
    </rPh>
    <phoneticPr fontId="4"/>
  </si>
  <si>
    <t>R4603047</t>
    <phoneticPr fontId="6"/>
  </si>
  <si>
    <t>58:6D:67:BD:C9:96</t>
    <phoneticPr fontId="4"/>
  </si>
  <si>
    <t>E4:46:B0:4E:6E:82</t>
    <phoneticPr fontId="4"/>
  </si>
  <si>
    <t>NOT135</t>
    <phoneticPr fontId="4"/>
  </si>
  <si>
    <t>R4603043</t>
    <phoneticPr fontId="6"/>
  </si>
  <si>
    <t>58:6D:67:BC:9E:4F</t>
    <phoneticPr fontId="4"/>
  </si>
  <si>
    <t>E4:46:B0:4E:6E:4B</t>
    <phoneticPr fontId="4"/>
  </si>
  <si>
    <t>NOT139</t>
    <phoneticPr fontId="4"/>
  </si>
  <si>
    <t>R4603053</t>
    <phoneticPr fontId="6"/>
  </si>
  <si>
    <t>E4:46:B0:4E:6E:E2</t>
    <phoneticPr fontId="4"/>
  </si>
  <si>
    <t>NOT141</t>
    <phoneticPr fontId="4"/>
  </si>
  <si>
    <t>R4603042</t>
    <phoneticPr fontId="6"/>
  </si>
  <si>
    <t>58:6D:67:BC:9E:45</t>
    <phoneticPr fontId="4"/>
  </si>
  <si>
    <t>E4:46:B0:4E:6E:02</t>
    <phoneticPr fontId="4"/>
  </si>
  <si>
    <t>NOT142</t>
    <phoneticPr fontId="4"/>
  </si>
  <si>
    <t>R4603044</t>
    <phoneticPr fontId="6"/>
  </si>
  <si>
    <t>58:6D:67:BD:48:5E</t>
    <phoneticPr fontId="4"/>
  </si>
  <si>
    <t>E4:46:B0:4E:6E:57</t>
    <phoneticPr fontId="4"/>
  </si>
  <si>
    <t>NOT143</t>
    <phoneticPr fontId="4"/>
  </si>
  <si>
    <t>錦織 布伎</t>
    <rPh sb="0" eb="2">
      <t>ニシコオリ</t>
    </rPh>
    <rPh sb="3" eb="4">
      <t>フ</t>
    </rPh>
    <rPh sb="4" eb="5">
      <t>キ</t>
    </rPh>
    <phoneticPr fontId="4"/>
  </si>
  <si>
    <t>R4603029</t>
    <phoneticPr fontId="6"/>
  </si>
  <si>
    <t>58:6D:67:BD:CF:7C</t>
    <phoneticPr fontId="4"/>
  </si>
  <si>
    <t>E4:46:B0:4E:6F:07</t>
    <phoneticPr fontId="4"/>
  </si>
  <si>
    <t>NOT144</t>
    <phoneticPr fontId="4"/>
  </si>
  <si>
    <t>林 和紀</t>
    <rPh sb="0" eb="1">
      <t>ハヤシ</t>
    </rPh>
    <rPh sb="2" eb="4">
      <t>カズキ</t>
    </rPh>
    <phoneticPr fontId="4"/>
  </si>
  <si>
    <t>R4603045</t>
    <phoneticPr fontId="6"/>
  </si>
  <si>
    <t>58:6D:67:BD:C9:D7</t>
    <phoneticPr fontId="4"/>
  </si>
  <si>
    <t>E4:46:B0:4E:6E:68</t>
    <phoneticPr fontId="4"/>
  </si>
  <si>
    <t>NOT145</t>
    <phoneticPr fontId="4"/>
  </si>
  <si>
    <t>森下 瑚々奈</t>
    <rPh sb="0" eb="2">
      <t>モリシタ</t>
    </rPh>
    <rPh sb="3" eb="6">
      <t>ココナ</t>
    </rPh>
    <phoneticPr fontId="4"/>
  </si>
  <si>
    <t>R4603126</t>
    <phoneticPr fontId="6"/>
  </si>
  <si>
    <t>58:6D:67:BC:A0:11</t>
    <phoneticPr fontId="4"/>
  </si>
  <si>
    <t>E4:46:B0:4E:6F:B3</t>
    <phoneticPr fontId="4"/>
  </si>
  <si>
    <t>4F</t>
    <phoneticPr fontId="4"/>
  </si>
  <si>
    <t>NAKAYO</t>
    <phoneticPr fontId="4"/>
  </si>
  <si>
    <t>iF-system</t>
    <phoneticPr fontId="4"/>
  </si>
  <si>
    <t>---</t>
  </si>
  <si>
    <t>system/0002</t>
    <phoneticPr fontId="4"/>
  </si>
  <si>
    <t>8C:3C:4A:56:00:E0</t>
  </si>
  <si>
    <t>Yamaha</t>
    <phoneticPr fontId="4"/>
  </si>
  <si>
    <t>WLX222</t>
    <phoneticPr fontId="4"/>
  </si>
  <si>
    <t>Z7W06468DK</t>
    <phoneticPr fontId="4"/>
  </si>
  <si>
    <t>AC:44:F2:27:B2:B0</t>
    <phoneticPr fontId="4"/>
  </si>
  <si>
    <t>Z7W05806DK</t>
    <phoneticPr fontId="4"/>
  </si>
  <si>
    <t>AC:44:F2:27:74:A0</t>
    <phoneticPr fontId="4"/>
  </si>
  <si>
    <t>VT5F</t>
  </si>
  <si>
    <t>Z7W03884DK</t>
    <phoneticPr fontId="4"/>
  </si>
  <si>
    <t>ac:44:f2:26:c0:70</t>
    <phoneticPr fontId="4"/>
  </si>
  <si>
    <t>VT7F</t>
    <phoneticPr fontId="4"/>
  </si>
  <si>
    <t>7F</t>
    <phoneticPr fontId="4"/>
  </si>
  <si>
    <t>Z7W05626DK</t>
    <phoneticPr fontId="4"/>
  </si>
  <si>
    <t>ac:44:f2:27:63:c0</t>
    <phoneticPr fontId="4"/>
  </si>
  <si>
    <t>PRT</t>
    <phoneticPr fontId="4"/>
  </si>
  <si>
    <t xml:space="preserve">RICOH </t>
    <phoneticPr fontId="4"/>
  </si>
  <si>
    <t>MP C6004</t>
    <phoneticPr fontId="4"/>
  </si>
  <si>
    <t>RNP002673C5E451</t>
  </si>
  <si>
    <t>00:26:73:C5:E4:51</t>
  </si>
  <si>
    <t xml:space="preserve">IM C6000 </t>
    <phoneticPr fontId="4"/>
  </si>
  <si>
    <t>RNP58387937D9C5</t>
    <phoneticPr fontId="4"/>
  </si>
  <si>
    <t>BUFFALO</t>
    <phoneticPr fontId="4"/>
  </si>
  <si>
    <t>"20481221013460</t>
    <phoneticPr fontId="4"/>
  </si>
  <si>
    <t>68:E1:DC:3A:05:3A</t>
    <phoneticPr fontId="4"/>
  </si>
  <si>
    <t>RTX830</t>
    <phoneticPr fontId="4"/>
  </si>
  <si>
    <t>M5B233335</t>
    <phoneticPr fontId="4"/>
  </si>
  <si>
    <t>VLAN2DHCP用</t>
    <rPh sb="9" eb="10">
      <t>ヨウ</t>
    </rPh>
    <phoneticPr fontId="4"/>
  </si>
  <si>
    <t>ac:44:f2:92:10:31</t>
    <phoneticPr fontId="4"/>
  </si>
  <si>
    <t>USEN</t>
    <phoneticPr fontId="4"/>
  </si>
  <si>
    <t>MPX-1</t>
    <phoneticPr fontId="4"/>
  </si>
  <si>
    <t>NW設定:OFFからMenu+SetでON</t>
    <rPh sb="2" eb="4">
      <t>セッテイ</t>
    </rPh>
    <phoneticPr fontId="4"/>
  </si>
  <si>
    <t>00:0D:79:11:AD:FD</t>
  </si>
  <si>
    <t>CISCO</t>
    <phoneticPr fontId="4"/>
  </si>
  <si>
    <t>Meraki_MS120 24port</t>
    <phoneticPr fontId="4"/>
  </si>
  <si>
    <t>Q2DX-TQ8J-4NKM</t>
    <phoneticPr fontId="4"/>
  </si>
  <si>
    <t>Fujitsu</t>
    <phoneticPr fontId="4"/>
  </si>
  <si>
    <t>EPSONプリンタ</t>
    <phoneticPr fontId="4"/>
  </si>
  <si>
    <t>EPSON</t>
    <phoneticPr fontId="4"/>
  </si>
  <si>
    <t>LP-S3250</t>
    <phoneticPr fontId="4"/>
  </si>
  <si>
    <t>DSK056</t>
  </si>
  <si>
    <t>会議室No4-2(50inch)</t>
    <rPh sb="0" eb="2">
      <t>かいぎ</t>
    </rPh>
    <rPh sb="2" eb="3">
      <t>しつ</t>
    </rPh>
    <phoneticPr fontId="10" type="Hiragana" alignment="distributed"/>
  </si>
  <si>
    <t>EliteDesk 800 35W G3 Mini PC</t>
    <phoneticPr fontId="4"/>
  </si>
  <si>
    <t>JPH742MV4F</t>
    <phoneticPr fontId="4"/>
  </si>
  <si>
    <t>i5-6600T</t>
    <phoneticPr fontId="4"/>
  </si>
  <si>
    <t>4Gx2 DDR4-2133M</t>
    <phoneticPr fontId="4"/>
  </si>
  <si>
    <t>SSD 128GB</t>
    <phoneticPr fontId="4"/>
  </si>
  <si>
    <t>旧　勝野-&gt;会議室4-2</t>
  </si>
  <si>
    <t>18:60:24:27:83:A7</t>
  </si>
  <si>
    <t>DSK058</t>
  </si>
  <si>
    <t>会議室No6(LCD)</t>
    <rPh sb="0" eb="2">
      <t>かいぎ</t>
    </rPh>
    <rPh sb="2" eb="3">
      <t>しつ</t>
    </rPh>
    <phoneticPr fontId="10" type="Hiragana" alignment="distributed"/>
  </si>
  <si>
    <t>JPH746Q8D5</t>
    <phoneticPr fontId="4"/>
  </si>
  <si>
    <t>旧　津曲-&gt;会議室6</t>
    <rPh sb="0" eb="1">
      <t>キュウ</t>
    </rPh>
    <rPh sb="2" eb="4">
      <t>ツマガリ</t>
    </rPh>
    <rPh sb="6" eb="9">
      <t>カイギシツ</t>
    </rPh>
    <phoneticPr fontId="4"/>
  </si>
  <si>
    <t>AC:E2:D3:06:16:67</t>
  </si>
  <si>
    <t>NOT033</t>
  </si>
  <si>
    <t>Win11不可</t>
    <rPh sb="5" eb="7">
      <t>フカ</t>
    </rPh>
    <phoneticPr fontId="4"/>
  </si>
  <si>
    <t>EliteBook 820 G2</t>
    <phoneticPr fontId="4"/>
  </si>
  <si>
    <t>JPA60470L3</t>
    <phoneticPr fontId="4"/>
  </si>
  <si>
    <t>i5-5200U</t>
    <phoneticPr fontId="4"/>
  </si>
  <si>
    <t>4G DDR3L-1600M</t>
  </si>
  <si>
    <t>SSD 256GB</t>
    <phoneticPr fontId="4"/>
  </si>
  <si>
    <t>旧:真嶋.Fan異音-&gt;BMW用(清水)</t>
    <rPh sb="0" eb="1">
      <t>キュウ</t>
    </rPh>
    <rPh sb="2" eb="4">
      <t>マジマ</t>
    </rPh>
    <rPh sb="8" eb="10">
      <t>イオン</t>
    </rPh>
    <rPh sb="15" eb="16">
      <t>ヨウ</t>
    </rPh>
    <rPh sb="17" eb="19">
      <t>シミズ</t>
    </rPh>
    <phoneticPr fontId="4"/>
  </si>
  <si>
    <t>5C:E0:C5:F1:E6:09</t>
  </si>
  <si>
    <t>NOT037</t>
    <phoneticPr fontId="4"/>
  </si>
  <si>
    <t>Elite x2 1012 G1 LTE</t>
    <phoneticPr fontId="4"/>
  </si>
  <si>
    <t>5CG7150GDJ</t>
    <phoneticPr fontId="4"/>
  </si>
  <si>
    <t>m3-6Y30</t>
    <phoneticPr fontId="4"/>
  </si>
  <si>
    <t>2Gx2-1867Mオンボード</t>
    <phoneticPr fontId="4"/>
  </si>
  <si>
    <t>SSD 128G M2</t>
    <phoneticPr fontId="4"/>
  </si>
  <si>
    <t>旧:加藤和-&gt;チャイムマシン</t>
    <rPh sb="0" eb="1">
      <t>キュウ</t>
    </rPh>
    <rPh sb="2" eb="4">
      <t>カトウ</t>
    </rPh>
    <rPh sb="4" eb="5">
      <t>カズ</t>
    </rPh>
    <phoneticPr fontId="4"/>
  </si>
  <si>
    <t>B8:08:CF:65:C5:7A</t>
  </si>
  <si>
    <t>DSK055</t>
  </si>
  <si>
    <t>EliteDesk 800 35W G2 Mini PC</t>
    <phoneticPr fontId="4"/>
  </si>
  <si>
    <t>JPH644J8N7</t>
    <phoneticPr fontId="4"/>
  </si>
  <si>
    <t>i5-6500T</t>
    <phoneticPr fontId="4"/>
  </si>
  <si>
    <t>SSD 500G+1T</t>
    <phoneticPr fontId="4"/>
  </si>
  <si>
    <t>旧　山内-&gt;会議室1</t>
    <rPh sb="0" eb="1">
      <t>キュウ</t>
    </rPh>
    <rPh sb="2" eb="4">
      <t>ヤマウチ</t>
    </rPh>
    <rPh sb="6" eb="9">
      <t>カイギシツ</t>
    </rPh>
    <phoneticPr fontId="4"/>
  </si>
  <si>
    <t>EC:8E:B5:78:A7:A2</t>
  </si>
  <si>
    <t>DSK057</t>
  </si>
  <si>
    <t>JPH746Q8D4</t>
    <phoneticPr fontId="4"/>
  </si>
  <si>
    <t>旧　木村-&gt;LocalBackup</t>
    <rPh sb="0" eb="1">
      <t>キュウ</t>
    </rPh>
    <rPh sb="2" eb="4">
      <t>キムラ</t>
    </rPh>
    <phoneticPr fontId="4"/>
  </si>
  <si>
    <t>AC:E2:D3:06:15:D5</t>
  </si>
  <si>
    <t>NOT040</t>
    <phoneticPr fontId="4"/>
  </si>
  <si>
    <t>中西 克己</t>
    <phoneticPr fontId="4"/>
  </si>
  <si>
    <t>ｻﾃｨｵ埼玉</t>
    <rPh sb="4" eb="6">
      <t>サイタマ</t>
    </rPh>
    <phoneticPr fontId="4"/>
  </si>
  <si>
    <t>JPH748RGHC</t>
  </si>
  <si>
    <t>i5-6200U</t>
    <phoneticPr fontId="4"/>
  </si>
  <si>
    <t>8G DDR4-2133M</t>
  </si>
  <si>
    <t>旧:共用
初期化失敗,Win11不可</t>
    <rPh sb="0" eb="1">
      <t>キュウ</t>
    </rPh>
    <rPh sb="2" eb="4">
      <t>キョウヨウ</t>
    </rPh>
    <rPh sb="5" eb="8">
      <t>ショキカ</t>
    </rPh>
    <rPh sb="8" eb="10">
      <t>シッパイ</t>
    </rPh>
    <rPh sb="16" eb="18">
      <t>フカ</t>
    </rPh>
    <phoneticPr fontId="4"/>
  </si>
  <si>
    <t>7C:67:A2:F9:84:04</t>
  </si>
  <si>
    <t>NOT047</t>
    <phoneticPr fontId="4"/>
  </si>
  <si>
    <r>
      <t>日比野雅夫</t>
    </r>
    <r>
      <rPr>
        <sz val="11"/>
        <color rgb="FFFF0000"/>
        <rFont val="Calibri"/>
        <family val="3"/>
        <charset val="128"/>
        <scheme val="minor"/>
      </rPr>
      <t>sim入りPCへ載せ替え</t>
    </r>
    <r>
      <rPr>
        <sz val="11"/>
        <color theme="1"/>
        <rFont val="Calibri"/>
        <family val="2"/>
        <charset val="128"/>
        <scheme val="minor"/>
      </rPr>
      <t>予定</t>
    </r>
    <rPh sb="0" eb="3">
      <t>ヒビノ</t>
    </rPh>
    <rPh sb="3" eb="5">
      <t>マサオ</t>
    </rPh>
    <rPh sb="8" eb="9">
      <t>イ</t>
    </rPh>
    <rPh sb="13" eb="14">
      <t>ノ</t>
    </rPh>
    <rPh sb="15" eb="16">
      <t>カ</t>
    </rPh>
    <rPh sb="17" eb="19">
      <t>ヨテイ</t>
    </rPh>
    <phoneticPr fontId="4"/>
  </si>
  <si>
    <t>Jnet</t>
    <phoneticPr fontId="4"/>
  </si>
  <si>
    <t>JPH9215TG8</t>
    <phoneticPr fontId="4"/>
  </si>
  <si>
    <t>i3-7020U</t>
    <phoneticPr fontId="4"/>
  </si>
  <si>
    <t>HDD 500G</t>
    <phoneticPr fontId="4"/>
  </si>
  <si>
    <t>NOT046</t>
    <phoneticPr fontId="4"/>
  </si>
  <si>
    <t>JPH9215TG7</t>
    <phoneticPr fontId="4"/>
  </si>
  <si>
    <t>Win11不可
2023/10/11SSD入替</t>
    <rPh sb="5" eb="7">
      <t>フカ</t>
    </rPh>
    <rPh sb="21" eb="23">
      <t>イレカエ</t>
    </rPh>
    <phoneticPr fontId="4"/>
  </si>
  <si>
    <t>20:79:18:40:52:B3</t>
  </si>
  <si>
    <t>NOT025</t>
    <phoneticPr fontId="4"/>
  </si>
  <si>
    <t>Win11不可</t>
    <rPh sb="5" eb="7">
      <t>ふか</t>
    </rPh>
    <phoneticPr fontId="10" type="Hiragana" alignment="distributed"/>
  </si>
  <si>
    <t>Microsoft</t>
    <phoneticPr fontId="4"/>
  </si>
  <si>
    <t>surface pro3</t>
    <phoneticPr fontId="4"/>
  </si>
  <si>
    <t>050921452053</t>
    <phoneticPr fontId="4"/>
  </si>
  <si>
    <t>i5-4300U</t>
    <phoneticPr fontId="4"/>
  </si>
  <si>
    <t>8G DDR3-1600M</t>
    <phoneticPr fontId="4"/>
  </si>
  <si>
    <t>SSD 256GB MSATA</t>
    <phoneticPr fontId="4"/>
  </si>
  <si>
    <t>2014/7発売開始</t>
    <rPh sb="6" eb="8">
      <t>ハツバイ</t>
    </rPh>
    <rPh sb="8" eb="10">
      <t>カイシ</t>
    </rPh>
    <phoneticPr fontId="4"/>
  </si>
  <si>
    <t>C0:33:5E:DF:20:DF</t>
  </si>
  <si>
    <t>NOT065</t>
  </si>
  <si>
    <t>梅澤　晃司</t>
    <rPh sb="0" eb="2">
      <t>ウメザワ</t>
    </rPh>
    <rPh sb="3" eb="5">
      <t>コウジ</t>
    </rPh>
    <phoneticPr fontId="4"/>
  </si>
  <si>
    <t>5CD011445Y</t>
    <phoneticPr fontId="4"/>
  </si>
  <si>
    <t>旧:勝野
珈琲こぼして故障</t>
    <rPh sb="5" eb="7">
      <t>コーヒー</t>
    </rPh>
    <rPh sb="11" eb="13">
      <t>コショウ</t>
    </rPh>
    <phoneticPr fontId="4"/>
  </si>
  <si>
    <t>AC:67:5D:04:D1:98</t>
    <phoneticPr fontId="4"/>
  </si>
  <si>
    <t>NOT042</t>
  </si>
  <si>
    <t>Lenovo</t>
    <phoneticPr fontId="4"/>
  </si>
  <si>
    <t>ThinkPad T480s(20L8-CTO1WW)</t>
    <phoneticPr fontId="4"/>
  </si>
  <si>
    <t>PC0WKEEL</t>
    <phoneticPr fontId="4"/>
  </si>
  <si>
    <t>10home64</t>
    <phoneticPr fontId="4"/>
  </si>
  <si>
    <t>8G</t>
    <phoneticPr fontId="4"/>
  </si>
  <si>
    <t>NOT068</t>
    <phoneticPr fontId="4"/>
  </si>
  <si>
    <t>早川　里子</t>
    <rPh sb="0" eb="2">
      <t>はやかわ</t>
    </rPh>
    <rPh sb="3" eb="5">
      <t>さとこ</t>
    </rPh>
    <phoneticPr fontId="10" type="Hiragana" alignment="distributed"/>
  </si>
  <si>
    <t>5CD0147478</t>
    <phoneticPr fontId="4"/>
  </si>
  <si>
    <r>
      <t>旧:永山、メモリ障害,</t>
    </r>
    <r>
      <rPr>
        <sz val="11"/>
        <color rgb="FFFF0000"/>
        <rFont val="ＭＳ Ｐゴシック"/>
        <family val="3"/>
        <charset val="128"/>
      </rPr>
      <t>KB割れ</t>
    </r>
    <r>
      <rPr>
        <sz val="11"/>
        <rFont val="ＭＳ Ｐゴシック"/>
        <family val="3"/>
        <charset val="128"/>
      </rPr>
      <t>↓</t>
    </r>
    <rPh sb="0" eb="1">
      <t>キュウ</t>
    </rPh>
    <rPh sb="2" eb="4">
      <t>ナガヤマ</t>
    </rPh>
    <rPh sb="8" eb="10">
      <t>ショウガイ</t>
    </rPh>
    <phoneticPr fontId="4"/>
  </si>
  <si>
    <t>AC:67:5D:5A:5A:EB</t>
  </si>
  <si>
    <t>NOT092</t>
  </si>
  <si>
    <t>故障PC</t>
    <rPh sb="0" eb="2">
      <t>コショウ</t>
    </rPh>
    <phoneticPr fontId="4"/>
  </si>
  <si>
    <t>廃棄予定</t>
    <rPh sb="0" eb="4">
      <t>ハイキヨテイ</t>
    </rPh>
    <phoneticPr fontId="4"/>
  </si>
  <si>
    <t>5CG1180YS9</t>
    <phoneticPr fontId="4"/>
  </si>
  <si>
    <t>4G　DDR4</t>
    <phoneticPr fontId="4"/>
  </si>
  <si>
    <t>SSD 128GB M2</t>
    <phoneticPr fontId="4"/>
  </si>
  <si>
    <r>
      <t>旧:寺下、</t>
    </r>
    <r>
      <rPr>
        <sz val="11"/>
        <color rgb="FFFF0000"/>
        <rFont val="ＭＳ Ｐゴシック"/>
        <family val="3"/>
        <charset val="128"/>
      </rPr>
      <t>KB割れ、電源入らず</t>
    </r>
    <rPh sb="0" eb="1">
      <t>キュウ</t>
    </rPh>
    <rPh sb="2" eb="4">
      <t>テラシタ</t>
    </rPh>
    <rPh sb="10" eb="12">
      <t>デンゲン</t>
    </rPh>
    <rPh sb="12" eb="13">
      <t>ハイ</t>
    </rPh>
    <phoneticPr fontId="4"/>
  </si>
  <si>
    <t>14:18:C3:76:B4:D9</t>
    <phoneticPr fontId="4"/>
  </si>
  <si>
    <t>電源×,KB割れ</t>
    <rPh sb="0" eb="2">
      <t>デンゲン</t>
    </rPh>
    <rPh sb="6" eb="7">
      <t>ワ</t>
    </rPh>
    <phoneticPr fontId="4"/>
  </si>
  <si>
    <t>NOT024(22)</t>
    <phoneticPr fontId="4"/>
  </si>
  <si>
    <t>監査法人用</t>
    <rPh sb="0" eb="2">
      <t>カンサ</t>
    </rPh>
    <rPh sb="2" eb="4">
      <t>ホウジン</t>
    </rPh>
    <phoneticPr fontId="4"/>
  </si>
  <si>
    <t>廃棄済</t>
    <rPh sb="0" eb="2">
      <t>ハイキ</t>
    </rPh>
    <rPh sb="2" eb="3">
      <t>スミ</t>
    </rPh>
    <phoneticPr fontId="4"/>
  </si>
  <si>
    <t>DELL</t>
    <phoneticPr fontId="4"/>
  </si>
  <si>
    <t>Latitude 3540</t>
    <phoneticPr fontId="4"/>
  </si>
  <si>
    <t>C5FWG22</t>
    <phoneticPr fontId="4"/>
  </si>
  <si>
    <t>i5-4210U</t>
    <phoneticPr fontId="4"/>
  </si>
  <si>
    <t>4Gx2 DDR3L-1600M</t>
    <phoneticPr fontId="4"/>
  </si>
  <si>
    <t>旧:三矢</t>
    <rPh sb="0" eb="1">
      <t>キュウ</t>
    </rPh>
    <rPh sb="2" eb="4">
      <t>ミツヤ</t>
    </rPh>
    <phoneticPr fontId="4"/>
  </si>
  <si>
    <t>クリックボタン不良</t>
    <rPh sb="7" eb="9">
      <t>フリョウ</t>
    </rPh>
    <phoneticPr fontId="4"/>
  </si>
  <si>
    <t>NOT049</t>
  </si>
  <si>
    <t>電源入らず</t>
    <rPh sb="0" eb="2">
      <t>でんげん</t>
    </rPh>
    <rPh sb="2" eb="3">
      <t>はい</t>
    </rPh>
    <phoneticPr fontId="10" type="Hiragana" alignment="distributed"/>
  </si>
  <si>
    <t>JPH924BCTY</t>
    <phoneticPr fontId="4"/>
  </si>
  <si>
    <t>　</t>
    <phoneticPr fontId="4"/>
  </si>
  <si>
    <t>旧:木田-&gt;スペインシステム</t>
    <rPh sb="0" eb="1">
      <t>キュウ</t>
    </rPh>
    <rPh sb="2" eb="4">
      <t>キダ</t>
    </rPh>
    <phoneticPr fontId="4"/>
  </si>
  <si>
    <t>48:F1:7F:D4:A4:F9</t>
  </si>
  <si>
    <t>NOT045</t>
    <phoneticPr fontId="4"/>
  </si>
  <si>
    <t>廃棄</t>
    <rPh sb="0" eb="2">
      <t>ハイキ</t>
    </rPh>
    <phoneticPr fontId="4"/>
  </si>
  <si>
    <t>ヒンジ、カメラ割れ</t>
    <rPh sb="7" eb="8">
      <t>ワ</t>
    </rPh>
    <phoneticPr fontId="4"/>
  </si>
  <si>
    <t>EliteBook 830 G5</t>
    <phoneticPr fontId="4"/>
  </si>
  <si>
    <t>JPH84305S5</t>
    <phoneticPr fontId="4"/>
  </si>
  <si>
    <t>8G DDR4-2400M</t>
    <phoneticPr fontId="4"/>
  </si>
  <si>
    <t>旧:永山.Key,ヒンジ割れ,カメラ割れ</t>
    <rPh sb="0" eb="1">
      <t>キュウ</t>
    </rPh>
    <rPh sb="2" eb="4">
      <t>ナガヤマ</t>
    </rPh>
    <rPh sb="12" eb="13">
      <t>ワ</t>
    </rPh>
    <rPh sb="18" eb="19">
      <t>ワ</t>
    </rPh>
    <phoneticPr fontId="4"/>
  </si>
  <si>
    <t>74:70:FD:CA:63:F4</t>
  </si>
  <si>
    <t>NOT044</t>
    <phoneticPr fontId="4"/>
  </si>
  <si>
    <t>バッテリ消耗動作不安定</t>
    <rPh sb="4" eb="6">
      <t>ショウモウ</t>
    </rPh>
    <rPh sb="6" eb="11">
      <t>ドウサフアンテイ</t>
    </rPh>
    <phoneticPr fontId="4"/>
  </si>
  <si>
    <t>EliteBook Folio G1</t>
    <phoneticPr fontId="4"/>
  </si>
  <si>
    <t>5CG8342XNP</t>
    <phoneticPr fontId="4"/>
  </si>
  <si>
    <t>m5-6Y54</t>
    <phoneticPr fontId="4"/>
  </si>
  <si>
    <t>8G DDR3オンボード</t>
    <phoneticPr fontId="4"/>
  </si>
  <si>
    <t>0C:54:15:99:81:26</t>
  </si>
  <si>
    <t>NOT043</t>
  </si>
  <si>
    <t>ネットワーク不良</t>
    <rPh sb="6" eb="8">
      <t>フリョウ</t>
    </rPh>
    <phoneticPr fontId="4"/>
  </si>
  <si>
    <t>EliteBook 820 G3</t>
    <phoneticPr fontId="4"/>
  </si>
  <si>
    <t>JPH831P0FZ</t>
    <phoneticPr fontId="4"/>
  </si>
  <si>
    <t>7Pro64</t>
    <phoneticPr fontId="4"/>
  </si>
  <si>
    <t>SSD 256GB M2sata</t>
    <phoneticPr fontId="4"/>
  </si>
  <si>
    <t>旧　間瀬-&gt;木村</t>
    <rPh sb="6" eb="8">
      <t>キムラ</t>
    </rPh>
    <phoneticPr fontId="4"/>
  </si>
  <si>
    <t>00:21:6B:D4:EB:3F</t>
  </si>
  <si>
    <t>NOT041</t>
  </si>
  <si>
    <t>津曲</t>
    <rPh sb="0" eb="2">
      <t>ツマガリ</t>
    </rPh>
    <phoneticPr fontId="4"/>
  </si>
  <si>
    <t>社員配布</t>
    <rPh sb="0" eb="4">
      <t>シャインハイフ</t>
    </rPh>
    <phoneticPr fontId="4"/>
  </si>
  <si>
    <t>SAMSUNG</t>
    <phoneticPr fontId="4"/>
  </si>
  <si>
    <t>GalaxyBook10.6</t>
    <phoneticPr fontId="4"/>
  </si>
  <si>
    <t>1AMKR52JC0000EK</t>
  </si>
  <si>
    <t>m3-7Y30</t>
    <phoneticPr fontId="4"/>
  </si>
  <si>
    <t>SSD 128G eMMC</t>
    <phoneticPr fontId="4"/>
  </si>
  <si>
    <t>2018.01.23</t>
  </si>
  <si>
    <t>PIN：95009555</t>
  </si>
  <si>
    <t>08:78:08:BA:3A:80</t>
  </si>
  <si>
    <t>NOT039</t>
  </si>
  <si>
    <t>JPH748RGHD</t>
    <phoneticPr fontId="4"/>
  </si>
  <si>
    <t>旧:續木</t>
    <rPh sb="0" eb="1">
      <t>キュウ</t>
    </rPh>
    <phoneticPr fontId="4"/>
  </si>
  <si>
    <t>NOT038</t>
    <phoneticPr fontId="4"/>
  </si>
  <si>
    <t>新美</t>
    <rPh sb="0" eb="2">
      <t>ニイミ</t>
    </rPh>
    <phoneticPr fontId="4"/>
  </si>
  <si>
    <t>5CG7150G8L</t>
    <phoneticPr fontId="4"/>
  </si>
  <si>
    <t>旧:田島</t>
    <rPh sb="0" eb="1">
      <t>キュウ</t>
    </rPh>
    <rPh sb="2" eb="4">
      <t>タジマ</t>
    </rPh>
    <phoneticPr fontId="4"/>
  </si>
  <si>
    <t>B8:08:CF:65:D4:BC</t>
  </si>
  <si>
    <t>NOT035</t>
    <phoneticPr fontId="4"/>
  </si>
  <si>
    <t>LCI</t>
    <phoneticPr fontId="4"/>
  </si>
  <si>
    <t>LCIへ譲渡</t>
    <rPh sb="4" eb="6">
      <t>ジョウト</t>
    </rPh>
    <phoneticPr fontId="4"/>
  </si>
  <si>
    <t>JPA610C311</t>
    <phoneticPr fontId="4"/>
  </si>
  <si>
    <t>SSD 256GB(換装)</t>
    <rPh sb="10" eb="12">
      <t>カンソウ</t>
    </rPh>
    <phoneticPr fontId="4"/>
  </si>
  <si>
    <t>64:80:99:A3:54:26</t>
  </si>
  <si>
    <t>NOT034</t>
  </si>
  <si>
    <t>未確認</t>
    <rPh sb="0" eb="3">
      <t>ミカクニン</t>
    </rPh>
    <phoneticPr fontId="4"/>
  </si>
  <si>
    <t>旧:共用</t>
    <rPh sb="0" eb="1">
      <t>キュウ</t>
    </rPh>
    <rPh sb="2" eb="4">
      <t>キョウヨウ</t>
    </rPh>
    <phoneticPr fontId="4"/>
  </si>
  <si>
    <t>JPA610C312</t>
    <phoneticPr fontId="4"/>
  </si>
  <si>
    <t>HDD 300G+32GFlash</t>
    <phoneticPr fontId="4"/>
  </si>
  <si>
    <t>NOT032</t>
    <phoneticPr fontId="4"/>
  </si>
  <si>
    <t>JPA5524GHT</t>
  </si>
  <si>
    <t>旧:森・永山 音割れ</t>
    <rPh sb="0" eb="1">
      <t>キュウ</t>
    </rPh>
    <rPh sb="2" eb="3">
      <t>モリ</t>
    </rPh>
    <rPh sb="4" eb="6">
      <t>ナガヤマ</t>
    </rPh>
    <rPh sb="7" eb="9">
      <t>オトワ</t>
    </rPh>
    <phoneticPr fontId="4"/>
  </si>
  <si>
    <t>0A:00:27:00:00:11</t>
  </si>
  <si>
    <t>NOT031</t>
    <phoneticPr fontId="4"/>
  </si>
  <si>
    <t>林</t>
    <rPh sb="0" eb="1">
      <t>ハヤシ</t>
    </rPh>
    <phoneticPr fontId="4"/>
  </si>
  <si>
    <t>JPA5524GHS</t>
  </si>
  <si>
    <t>旧:竹内.綺麗目</t>
    <rPh sb="0" eb="1">
      <t>キュウ</t>
    </rPh>
    <rPh sb="2" eb="3">
      <t>タケ</t>
    </rPh>
    <rPh sb="3" eb="4">
      <t>ナイ</t>
    </rPh>
    <rPh sb="5" eb="7">
      <t>キレイ</t>
    </rPh>
    <rPh sb="7" eb="8">
      <t>メ</t>
    </rPh>
    <phoneticPr fontId="4"/>
  </si>
  <si>
    <t>5C:E0:C5:AF:7A:E4</t>
  </si>
  <si>
    <t>NOT030</t>
  </si>
  <si>
    <t>モト三河</t>
    <rPh sb="2" eb="4">
      <t>ミカワ</t>
    </rPh>
    <phoneticPr fontId="4"/>
  </si>
  <si>
    <t>液晶不良機</t>
    <rPh sb="0" eb="2">
      <t>エキショウ</t>
    </rPh>
    <rPh sb="2" eb="4">
      <t>フリョウ</t>
    </rPh>
    <rPh sb="4" eb="5">
      <t>キ</t>
    </rPh>
    <phoneticPr fontId="4"/>
  </si>
  <si>
    <t>ProBook 450 G2</t>
    <phoneticPr fontId="4"/>
  </si>
  <si>
    <t>JPA512F8WX</t>
  </si>
  <si>
    <t>無し</t>
    <rPh sb="0" eb="1">
      <t>ナ</t>
    </rPh>
    <phoneticPr fontId="4"/>
  </si>
  <si>
    <t>HDD 320G(2.5in)5400/WD3200LPVX</t>
    <phoneticPr fontId="4"/>
  </si>
  <si>
    <t>液晶不良,AC無し</t>
    <rPh sb="0" eb="2">
      <t>エキショウ</t>
    </rPh>
    <rPh sb="2" eb="4">
      <t>フリョウ</t>
    </rPh>
    <rPh sb="7" eb="8">
      <t>ナ</t>
    </rPh>
    <phoneticPr fontId="4"/>
  </si>
  <si>
    <t>C0:18:85:BA:E6:15</t>
  </si>
  <si>
    <t>田島</t>
    <rPh sb="0" eb="2">
      <t>タジマ</t>
    </rPh>
    <phoneticPr fontId="4"/>
  </si>
  <si>
    <t>surface3</t>
    <phoneticPr fontId="4"/>
  </si>
  <si>
    <t>"047403351952</t>
    <phoneticPr fontId="4"/>
  </si>
  <si>
    <t>Atomx7-z8700</t>
    <phoneticPr fontId="4"/>
  </si>
  <si>
    <t>2G DDR3</t>
    <phoneticPr fontId="4"/>
  </si>
  <si>
    <t>SSD 64GB</t>
    <phoneticPr fontId="4"/>
  </si>
  <si>
    <t>旧　間瀬　庸介</t>
    <rPh sb="0" eb="1">
      <t>きゅう</t>
    </rPh>
    <rPh sb="2" eb="4">
      <t>ませ</t>
    </rPh>
    <rPh sb="5" eb="7">
      <t>ようすけ</t>
    </rPh>
    <phoneticPr fontId="10" type="Hiragana" alignment="distributed"/>
  </si>
  <si>
    <t>NOT024S</t>
    <phoneticPr fontId="4"/>
  </si>
  <si>
    <t>B7FWG22</t>
    <phoneticPr fontId="4"/>
  </si>
  <si>
    <t>7Pro32</t>
    <phoneticPr fontId="4"/>
  </si>
  <si>
    <t>旧:村中</t>
    <rPh sb="0" eb="1">
      <t>キュウ</t>
    </rPh>
    <rPh sb="2" eb="4">
      <t>ムラナカ</t>
    </rPh>
    <phoneticPr fontId="4"/>
  </si>
  <si>
    <t>NOT023*</t>
    <phoneticPr fontId="4"/>
  </si>
  <si>
    <t>木村</t>
    <rPh sb="0" eb="2">
      <t>キムラ</t>
    </rPh>
    <phoneticPr fontId="4"/>
  </si>
  <si>
    <t>Vostro 2520 BTX</t>
    <phoneticPr fontId="4"/>
  </si>
  <si>
    <t>BRB42Z1</t>
    <phoneticPr fontId="4"/>
  </si>
  <si>
    <t>i3-3120M</t>
    <phoneticPr fontId="4"/>
  </si>
  <si>
    <t>4G DDR3L-1600M</t>
    <phoneticPr fontId="4"/>
  </si>
  <si>
    <t>旧:萩原</t>
    <rPh sb="0" eb="1">
      <t>キュウ</t>
    </rPh>
    <rPh sb="2" eb="4">
      <t>ハギワラ</t>
    </rPh>
    <phoneticPr fontId="4"/>
  </si>
  <si>
    <t>D0:7E:35:9F:C3:E7</t>
  </si>
  <si>
    <t>NOT023</t>
    <phoneticPr fontId="4"/>
  </si>
  <si>
    <t>画面割れ</t>
    <rPh sb="0" eb="3">
      <t>ガメンワ</t>
    </rPh>
    <phoneticPr fontId="4"/>
  </si>
  <si>
    <t>2D2Q3Z1</t>
    <phoneticPr fontId="4"/>
  </si>
  <si>
    <t>HDD 320G</t>
    <phoneticPr fontId="4"/>
  </si>
  <si>
    <t>旧:吉田(奈良)画面割れ</t>
    <rPh sb="0" eb="1">
      <t>キュウ</t>
    </rPh>
    <rPh sb="2" eb="4">
      <t>ヨシダ</t>
    </rPh>
    <rPh sb="5" eb="7">
      <t>ナラ</t>
    </rPh>
    <rPh sb="8" eb="10">
      <t>ガメン</t>
    </rPh>
    <rPh sb="10" eb="11">
      <t>ワ</t>
    </rPh>
    <phoneticPr fontId="4"/>
  </si>
  <si>
    <t>NOT021</t>
    <phoneticPr fontId="4"/>
  </si>
  <si>
    <t>初期化カメラ不良</t>
    <rPh sb="0" eb="3">
      <t>ショキカ</t>
    </rPh>
    <rPh sb="6" eb="8">
      <t>フリョウ</t>
    </rPh>
    <phoneticPr fontId="4"/>
  </si>
  <si>
    <t>Vostro 3360</t>
    <phoneticPr fontId="4"/>
  </si>
  <si>
    <t>17JP1Y1</t>
    <phoneticPr fontId="4"/>
  </si>
  <si>
    <t>i3-3227U</t>
    <phoneticPr fontId="4"/>
  </si>
  <si>
    <t>4G DDR3-1600M</t>
  </si>
  <si>
    <t>旧:大水.カメラ不良</t>
    <rPh sb="0" eb="1">
      <t>キュウ</t>
    </rPh>
    <rPh sb="2" eb="4">
      <t>オオミズ</t>
    </rPh>
    <rPh sb="8" eb="10">
      <t>フリョウ</t>
    </rPh>
    <phoneticPr fontId="4"/>
  </si>
  <si>
    <t>0C:84:DC:6C:29:37</t>
  </si>
  <si>
    <t>NOT016</t>
    <phoneticPr fontId="4"/>
  </si>
  <si>
    <t>旧:共用1</t>
    <phoneticPr fontId="4"/>
  </si>
  <si>
    <t>3045-75J(21e)</t>
  </si>
  <si>
    <t>LR-4NHNP</t>
    <phoneticPr fontId="4"/>
  </si>
  <si>
    <t>i3-2367M</t>
    <phoneticPr fontId="4"/>
  </si>
  <si>
    <t>2G DDR3-1333M</t>
    <phoneticPr fontId="4"/>
  </si>
  <si>
    <t>HDD 500G/ST500LM021</t>
    <phoneticPr fontId="4"/>
  </si>
  <si>
    <t>2012年頃</t>
    <rPh sb="4" eb="5">
      <t>ネン</t>
    </rPh>
    <rPh sb="5" eb="6">
      <t>コロ</t>
    </rPh>
    <phoneticPr fontId="4"/>
  </si>
  <si>
    <t>旧:中嶋機</t>
    <rPh sb="0" eb="1">
      <t>キュウ</t>
    </rPh>
    <rPh sb="4" eb="5">
      <t>キ</t>
    </rPh>
    <phoneticPr fontId="4"/>
  </si>
  <si>
    <t>64:80:99:5B:F3:60</t>
  </si>
  <si>
    <t>NOT014(シールは020)</t>
    <phoneticPr fontId="4"/>
  </si>
  <si>
    <t>旧:鈴木機</t>
    <rPh sb="1" eb="3">
      <t>スズキ</t>
    </rPh>
    <rPh sb="3" eb="4">
      <t>キ</t>
    </rPh>
    <phoneticPr fontId="4"/>
  </si>
  <si>
    <t>3045-76J(21e)</t>
  </si>
  <si>
    <t>LR-Y612R</t>
    <phoneticPr fontId="4"/>
  </si>
  <si>
    <t>旧:鈴木機</t>
    <rPh sb="0" eb="1">
      <t>キュウ</t>
    </rPh>
    <rPh sb="2" eb="4">
      <t>スズキ</t>
    </rPh>
    <rPh sb="4" eb="5">
      <t>キ</t>
    </rPh>
    <phoneticPr fontId="4"/>
  </si>
  <si>
    <t>7C:E9:D3:F7:01:88</t>
  </si>
  <si>
    <t>NOT002</t>
    <phoneticPr fontId="4"/>
  </si>
  <si>
    <t>旧:役員機</t>
    <rPh sb="0" eb="1">
      <t>キュウ</t>
    </rPh>
    <rPh sb="2" eb="4">
      <t>ヤクイン</t>
    </rPh>
    <rPh sb="4" eb="5">
      <t>キ</t>
    </rPh>
    <phoneticPr fontId="4"/>
  </si>
  <si>
    <t>Sony</t>
    <phoneticPr fontId="4"/>
  </si>
  <si>
    <t>VGN-G2AAPS</t>
    <phoneticPr fontId="4"/>
  </si>
  <si>
    <t>J002VYRS</t>
    <phoneticPr fontId="4"/>
  </si>
  <si>
    <t>XP Pro</t>
    <phoneticPr fontId="4"/>
  </si>
  <si>
    <t>Core2</t>
    <phoneticPr fontId="4"/>
  </si>
  <si>
    <t>512M</t>
    <phoneticPr fontId="4"/>
  </si>
  <si>
    <t>HDD 90G</t>
    <phoneticPr fontId="4"/>
  </si>
  <si>
    <t>DSK054</t>
    <phoneticPr fontId="4"/>
  </si>
  <si>
    <t>旧　足立　佳大</t>
    <rPh sb="2" eb="4">
      <t>あだち</t>
    </rPh>
    <rPh sb="5" eb="7">
      <t>よしひろ</t>
    </rPh>
    <phoneticPr fontId="10" type="Hiragana" alignment="distributed"/>
  </si>
  <si>
    <t xml:space="preserve">ProDesk 600 G2 SF PC </t>
    <phoneticPr fontId="6"/>
  </si>
  <si>
    <t>JPA611CXPX</t>
    <phoneticPr fontId="4"/>
  </si>
  <si>
    <t>i5-6500</t>
    <phoneticPr fontId="4"/>
  </si>
  <si>
    <t>HDD 320G(2.5in)7200/MQ01ACF032</t>
    <phoneticPr fontId="4"/>
  </si>
  <si>
    <t>48:0F:CF:4C:5A:52</t>
  </si>
  <si>
    <t>DSK053</t>
    <phoneticPr fontId="4"/>
  </si>
  <si>
    <t>阪田</t>
    <rPh sb="0" eb="2">
      <t>サカタ</t>
    </rPh>
    <phoneticPr fontId="4"/>
  </si>
  <si>
    <t>旧　櫻井　邦公</t>
    <rPh sb="0" eb="1">
      <t>キュウ</t>
    </rPh>
    <rPh sb="2" eb="4">
      <t>サクライ</t>
    </rPh>
    <rPh sb="5" eb="6">
      <t>クニ</t>
    </rPh>
    <rPh sb="6" eb="7">
      <t>コウ</t>
    </rPh>
    <phoneticPr fontId="4"/>
  </si>
  <si>
    <t>EliteDesk 800 35W G2</t>
    <phoneticPr fontId="4"/>
  </si>
  <si>
    <t>JPH644J8N8</t>
    <phoneticPr fontId="4"/>
  </si>
  <si>
    <t>EC:8E:B5:78:AA:59</t>
  </si>
  <si>
    <t>DSK052</t>
  </si>
  <si>
    <t>中西</t>
    <rPh sb="0" eb="2">
      <t>ナカニシ</t>
    </rPh>
    <phoneticPr fontId="4"/>
  </si>
  <si>
    <t>旧　阪田　宏</t>
    <rPh sb="2" eb="4">
      <t>さかた</t>
    </rPh>
    <rPh sb="5" eb="6">
      <t>ひろし</t>
    </rPh>
    <phoneticPr fontId="4" type="Hiragana"/>
  </si>
  <si>
    <t>JPA611CXPY</t>
  </si>
  <si>
    <t>4G DDR4-2133M</t>
  </si>
  <si>
    <t>48:0F:CF:52:00:D5</t>
  </si>
  <si>
    <t>DSK051</t>
    <phoneticPr fontId="4"/>
  </si>
  <si>
    <t>旧:櫻井　邦公</t>
    <rPh sb="0" eb="1">
      <t>キュウ</t>
    </rPh>
    <rPh sb="2" eb="4">
      <t>サクライ</t>
    </rPh>
    <rPh sb="5" eb="6">
      <t>クニ</t>
    </rPh>
    <rPh sb="6" eb="7">
      <t>コウ</t>
    </rPh>
    <phoneticPr fontId="4"/>
  </si>
  <si>
    <t>JPA6078S8M</t>
    <phoneticPr fontId="6"/>
  </si>
  <si>
    <t>旧　梅澤、銀行システム用</t>
    <rPh sb="5" eb="7">
      <t>ギンコウ</t>
    </rPh>
    <rPh sb="11" eb="12">
      <t>ヨウ</t>
    </rPh>
    <phoneticPr fontId="4"/>
  </si>
  <si>
    <t>48:0F:CF:43:80:FD</t>
  </si>
  <si>
    <t>DSK050</t>
  </si>
  <si>
    <t>早川</t>
    <rPh sb="0" eb="2">
      <t>ハヤカワ</t>
    </rPh>
    <phoneticPr fontId="4"/>
  </si>
  <si>
    <t>旧　熊田　遥奈</t>
    <rPh sb="2" eb="4">
      <t>くまだ</t>
    </rPh>
    <rPh sb="5" eb="7">
      <t>はるな</t>
    </rPh>
    <phoneticPr fontId="10" type="Hiragana" alignment="distributed"/>
  </si>
  <si>
    <t>ProDesk 400 G2.5 SF PC</t>
    <phoneticPr fontId="4"/>
  </si>
  <si>
    <t>JPA60573FN</t>
    <phoneticPr fontId="4"/>
  </si>
  <si>
    <t>i5-4590S</t>
    <phoneticPr fontId="4"/>
  </si>
  <si>
    <t>4Gx2 DDR3-1333M</t>
    <phoneticPr fontId="4"/>
  </si>
  <si>
    <t>DC:4A:3E:3A:6C:C8</t>
  </si>
  <si>
    <t>DSK049</t>
  </si>
  <si>
    <t>旧　田島　和博</t>
    <rPh sb="2" eb="4">
      <t>たじま</t>
    </rPh>
    <rPh sb="5" eb="7">
      <t>かずひろ</t>
    </rPh>
    <phoneticPr fontId="10" type="Hiragana" alignment="distributed"/>
  </si>
  <si>
    <t>Optiplex9020</t>
    <phoneticPr fontId="4"/>
  </si>
  <si>
    <t>4BBYF02</t>
    <phoneticPr fontId="4"/>
  </si>
  <si>
    <t>i5-4570</t>
    <phoneticPr fontId="4"/>
  </si>
  <si>
    <t>4Gx2 DDR3-1600M</t>
    <phoneticPr fontId="4"/>
  </si>
  <si>
    <t>F8:B1:56:D5:93:5D</t>
  </si>
  <si>
    <t>DSK048</t>
  </si>
  <si>
    <t>旧　仁木　直樹</t>
    <rPh sb="2" eb="4">
      <t>にき</t>
    </rPh>
    <rPh sb="5" eb="7">
      <t>なおき</t>
    </rPh>
    <phoneticPr fontId="10" type="Hiragana" alignment="distributed"/>
  </si>
  <si>
    <t>ProDesk 600 G1 SF PC</t>
    <phoneticPr fontId="4"/>
  </si>
  <si>
    <t>JPA512F8YJ</t>
    <phoneticPr fontId="4"/>
  </si>
  <si>
    <t>i5-4590</t>
    <phoneticPr fontId="4"/>
  </si>
  <si>
    <t>HDD 500G/WD5000AAKX</t>
    <phoneticPr fontId="4"/>
  </si>
  <si>
    <t>8C:DC:D4:37:BD:ED</t>
  </si>
  <si>
    <t>DSK047</t>
  </si>
  <si>
    <t>旧　山田　侑依</t>
    <rPh sb="2" eb="4">
      <t>やまだ</t>
    </rPh>
    <rPh sb="5" eb="7">
      <t>ゆい</t>
    </rPh>
    <phoneticPr fontId="10" type="Hiragana" alignment="distributed"/>
  </si>
  <si>
    <t>JPA512F8XX</t>
    <phoneticPr fontId="4"/>
  </si>
  <si>
    <t>HDD 320G(2.5in)7200</t>
    <phoneticPr fontId="4"/>
  </si>
  <si>
    <t>8C:DC:D4:37:BD:BD</t>
  </si>
  <si>
    <t>DSK046</t>
  </si>
  <si>
    <t>加藤</t>
    <rPh sb="0" eb="2">
      <t>カトウ</t>
    </rPh>
    <phoneticPr fontId="4"/>
  </si>
  <si>
    <t>旧　清水　宣宏</t>
    <rPh sb="0" eb="1">
      <t>きゅう</t>
    </rPh>
    <rPh sb="2" eb="4">
      <t>しみず</t>
    </rPh>
    <rPh sb="5" eb="6">
      <t>のぶ</t>
    </rPh>
    <rPh sb="6" eb="7">
      <t>ひろ</t>
    </rPh>
    <phoneticPr fontId="10" type="Hiragana" alignment="distributed"/>
  </si>
  <si>
    <t>OptiPlex3010</t>
  </si>
  <si>
    <t>F449GY1</t>
    <phoneticPr fontId="4"/>
  </si>
  <si>
    <t>i5-3470</t>
    <phoneticPr fontId="4"/>
  </si>
  <si>
    <t>A4:1F:72:96:9A:12</t>
  </si>
  <si>
    <t>DSK045</t>
  </si>
  <si>
    <t>安藤</t>
    <rPh sb="0" eb="2">
      <t>アンドウ</t>
    </rPh>
    <phoneticPr fontId="4"/>
  </si>
  <si>
    <t>旧　安藤　仁一</t>
    <rPh sb="2" eb="4">
      <t>あんどう</t>
    </rPh>
    <rPh sb="5" eb="7">
      <t>ひろかず</t>
    </rPh>
    <phoneticPr fontId="10" type="Hiragana" alignment="distributed"/>
  </si>
  <si>
    <t>3KHDGY1</t>
    <phoneticPr fontId="4"/>
  </si>
  <si>
    <t>A4:1F:72:96:7B:4F</t>
  </si>
  <si>
    <t>DSK043</t>
    <phoneticPr fontId="4"/>
  </si>
  <si>
    <t>旧　会議室No6</t>
    <rPh sb="0" eb="1">
      <t>キュウ</t>
    </rPh>
    <rPh sb="2" eb="5">
      <t>カイギシツ</t>
    </rPh>
    <phoneticPr fontId="4"/>
  </si>
  <si>
    <t>OptiPlex390</t>
  </si>
  <si>
    <t>3GY4YBX</t>
    <phoneticPr fontId="4"/>
  </si>
  <si>
    <t>i5-2400</t>
    <phoneticPr fontId="4"/>
  </si>
  <si>
    <t>HDD 250G(2.5in)5400</t>
    <phoneticPr fontId="4"/>
  </si>
  <si>
    <t>78:45:C4:12:4E:30</t>
  </si>
  <si>
    <t>DSK042</t>
  </si>
  <si>
    <t>旧　早川　里子</t>
    <rPh sb="2" eb="4">
      <t>はやかわ</t>
    </rPh>
    <rPh sb="5" eb="7">
      <t>さとこ</t>
    </rPh>
    <phoneticPr fontId="10" type="Hiragana" alignment="distributed"/>
  </si>
  <si>
    <t>2GY4YBX</t>
    <phoneticPr fontId="4"/>
  </si>
  <si>
    <t>4G DDR3-1333M</t>
  </si>
  <si>
    <t>HDD 500G(2.5in)7200</t>
    <phoneticPr fontId="4"/>
  </si>
  <si>
    <t>78:45:C4:12:2A:A9</t>
  </si>
  <si>
    <t>DSK041</t>
  </si>
  <si>
    <t>旧　伊藤　圭奈恵</t>
    <rPh sb="2" eb="4">
      <t>いとう</t>
    </rPh>
    <rPh sb="5" eb="7">
      <t>かな</t>
    </rPh>
    <rPh sb="7" eb="8">
      <t>え</t>
    </rPh>
    <phoneticPr fontId="10" type="Hiragana" alignment="distributed"/>
  </si>
  <si>
    <t>B87XXBX</t>
    <phoneticPr fontId="4"/>
  </si>
  <si>
    <t>HDD 500G(2.5in)5400</t>
    <phoneticPr fontId="4"/>
  </si>
  <si>
    <t>78:45:C4:0A:41:BD</t>
  </si>
  <si>
    <t>DSK040</t>
    <phoneticPr fontId="4"/>
  </si>
  <si>
    <t>旧　松尾　範之</t>
    <rPh sb="2" eb="4">
      <t>マツオ</t>
    </rPh>
    <rPh sb="5" eb="7">
      <t>ノリユキ</t>
    </rPh>
    <phoneticPr fontId="4"/>
  </si>
  <si>
    <t>C87XXBX</t>
    <phoneticPr fontId="4"/>
  </si>
  <si>
    <t>78:45:C4:0A:21:3D</t>
  </si>
  <si>
    <t>DSK039</t>
  </si>
  <si>
    <t>旧　河合　重幸</t>
    <rPh sb="2" eb="4">
      <t>かわい</t>
    </rPh>
    <rPh sb="5" eb="7">
      <t>しげゆき</t>
    </rPh>
    <phoneticPr fontId="10" type="Hiragana" alignment="distributed"/>
  </si>
  <si>
    <t>D87XXBX</t>
    <phoneticPr fontId="4"/>
  </si>
  <si>
    <t>78:45:C4:0A:42:D6</t>
  </si>
  <si>
    <t>DSK038</t>
  </si>
  <si>
    <t>旧　豊田　幸宣</t>
    <rPh sb="2" eb="4">
      <t>とよだ</t>
    </rPh>
    <rPh sb="5" eb="7">
      <t>ゆきのり</t>
    </rPh>
    <phoneticPr fontId="10" type="Hiragana" alignment="distributed"/>
  </si>
  <si>
    <t>F87XXBX</t>
    <phoneticPr fontId="4"/>
  </si>
  <si>
    <t>HDD 320G(2.5in)5400</t>
    <phoneticPr fontId="4"/>
  </si>
  <si>
    <t>78:45:C4:0A:78:0E</t>
  </si>
  <si>
    <t>DSK037</t>
  </si>
  <si>
    <t>旧　仙田　尚宏</t>
    <rPh sb="2" eb="4">
      <t>せんだ</t>
    </rPh>
    <rPh sb="5" eb="6">
      <t>なお</t>
    </rPh>
    <rPh sb="6" eb="7">
      <t>ひろ</t>
    </rPh>
    <phoneticPr fontId="10" type="Hiragana" alignment="distributed"/>
  </si>
  <si>
    <t>64RZWBX</t>
    <phoneticPr fontId="4"/>
  </si>
  <si>
    <t>HDD 500G/ST500DM002</t>
    <phoneticPr fontId="4"/>
  </si>
  <si>
    <t>D4:BE:D9:BE:08:51</t>
  </si>
  <si>
    <t>DSK036</t>
    <phoneticPr fontId="4"/>
  </si>
  <si>
    <t>旧　朝熊　康則</t>
    <rPh sb="2" eb="3">
      <t>あさ</t>
    </rPh>
    <rPh sb="3" eb="4">
      <t>くま</t>
    </rPh>
    <rPh sb="5" eb="7">
      <t>やすのり</t>
    </rPh>
    <phoneticPr fontId="10" type="Hiragana" alignment="distributed"/>
  </si>
  <si>
    <t>OptiPlex390</t>
    <phoneticPr fontId="4"/>
  </si>
  <si>
    <t>F5RZWBX</t>
    <phoneticPr fontId="4"/>
  </si>
  <si>
    <t>HDD 500G/ST3500413AS</t>
    <phoneticPr fontId="4"/>
  </si>
  <si>
    <t>D4:BE:D9:BE:08:50</t>
  </si>
  <si>
    <t>DSK035</t>
    <phoneticPr fontId="4"/>
  </si>
  <si>
    <t>旧　銭谷　愛</t>
    <rPh sb="2" eb="4">
      <t>ぜにや</t>
    </rPh>
    <rPh sb="5" eb="6">
      <t>あい</t>
    </rPh>
    <phoneticPr fontId="10" type="Hiragana" alignment="distributed"/>
  </si>
  <si>
    <t>C5RZWBX</t>
    <phoneticPr fontId="4"/>
  </si>
  <si>
    <t>4G DDR3-1333M</t>
    <phoneticPr fontId="4"/>
  </si>
  <si>
    <t>DSK034</t>
  </si>
  <si>
    <t>旧　加藤　晴規</t>
    <rPh sb="2" eb="4">
      <t>かとう</t>
    </rPh>
    <rPh sb="5" eb="6">
      <t>はる</t>
    </rPh>
    <rPh sb="6" eb="7">
      <t>のり</t>
    </rPh>
    <phoneticPr fontId="10" type="Hiragana" alignment="distributed"/>
  </si>
  <si>
    <t>B5RZWBX</t>
    <phoneticPr fontId="4"/>
  </si>
  <si>
    <t>D4:BE:D9:BE:06:BC</t>
  </si>
  <si>
    <t>DSK033</t>
  </si>
  <si>
    <t>旧　新美　和之</t>
    <rPh sb="2" eb="4">
      <t>にいみ</t>
    </rPh>
    <rPh sb="5" eb="7">
      <t>かずゆき</t>
    </rPh>
    <phoneticPr fontId="10" type="Hiragana" alignment="distributed"/>
  </si>
  <si>
    <t>54RZWBX</t>
    <phoneticPr fontId="4"/>
  </si>
  <si>
    <t>2Gx1 DDR3-1333M</t>
    <phoneticPr fontId="4"/>
  </si>
  <si>
    <t>HDD 320G(2.5in)5400/ST320LT020</t>
    <phoneticPr fontId="4"/>
  </si>
  <si>
    <t>D4:BE:D9:BE:04:7C</t>
  </si>
  <si>
    <t>DSK032</t>
    <phoneticPr fontId="4"/>
  </si>
  <si>
    <t>旧　会議室No5</t>
    <rPh sb="0" eb="1">
      <t>キュウ</t>
    </rPh>
    <rPh sb="2" eb="5">
      <t>カイギシツ</t>
    </rPh>
    <phoneticPr fontId="4"/>
  </si>
  <si>
    <t>D5RZWBX</t>
    <phoneticPr fontId="4"/>
  </si>
  <si>
    <t>HDD 500G(2.5in)7200/ST500LM021</t>
    <phoneticPr fontId="4"/>
  </si>
  <si>
    <t>DSK031</t>
  </si>
  <si>
    <t>旧　中西　風輝</t>
    <rPh sb="2" eb="4">
      <t>なかにし</t>
    </rPh>
    <rPh sb="5" eb="7">
      <t>ふうき</t>
    </rPh>
    <phoneticPr fontId="4" type="Hiragana"/>
  </si>
  <si>
    <t>44RZWBX</t>
    <phoneticPr fontId="4"/>
  </si>
  <si>
    <t>D4:BE:D9:BE:08:32</t>
  </si>
  <si>
    <t>DSK030</t>
  </si>
  <si>
    <t>旧　平尾　亜矢子</t>
    <rPh sb="0" eb="1">
      <t>きゅう</t>
    </rPh>
    <rPh sb="2" eb="4">
      <t>ひらお</t>
    </rPh>
    <rPh sb="5" eb="8">
      <t>あやこ</t>
    </rPh>
    <phoneticPr fontId="10" type="Hiragana" alignment="distributed"/>
  </si>
  <si>
    <t>95RZWBX</t>
    <phoneticPr fontId="4"/>
  </si>
  <si>
    <t>D0:67:E5:1E:B4:73</t>
  </si>
  <si>
    <t>DSK010</t>
    <phoneticPr fontId="6"/>
  </si>
  <si>
    <t>旧　高橋　一穂</t>
    <rPh sb="2" eb="4">
      <t>たかはし</t>
    </rPh>
    <rPh sb="5" eb="7">
      <t>かずほ</t>
    </rPh>
    <phoneticPr fontId="10" type="Hiragana" alignment="distributed"/>
  </si>
  <si>
    <t>Optiplex990SFF</t>
    <phoneticPr fontId="6"/>
  </si>
  <si>
    <t>hy</t>
    <phoneticPr fontId="4"/>
  </si>
  <si>
    <t>78:2B:CB:9A:6A:2C</t>
  </si>
  <si>
    <t>DSK003</t>
    <phoneticPr fontId="4"/>
  </si>
  <si>
    <t>旧　伊藤　誠英</t>
    <rPh sb="2" eb="4">
      <t>いとう</t>
    </rPh>
    <rPh sb="5" eb="6">
      <t>まさ</t>
    </rPh>
    <rPh sb="6" eb="7">
      <t>ひで</t>
    </rPh>
    <phoneticPr fontId="10" type="Hiragana" alignment="distributed"/>
  </si>
  <si>
    <t>Compaq 8200 Elite US</t>
    <phoneticPr fontId="4"/>
  </si>
  <si>
    <t>JPA136FBGZ</t>
    <phoneticPr fontId="4"/>
  </si>
  <si>
    <t>i5-2400S</t>
    <phoneticPr fontId="4"/>
  </si>
  <si>
    <t>2Gx2 DDR3-1333M</t>
    <phoneticPr fontId="4"/>
  </si>
  <si>
    <t>HDD 250G(2.5in)7200/HTS723225A7A364</t>
    <phoneticPr fontId="4"/>
  </si>
  <si>
    <t xml:space="preserve">9C:8E:99:CA:0E:14 </t>
  </si>
  <si>
    <t>DSK</t>
    <phoneticPr fontId="4"/>
  </si>
  <si>
    <t>LCI ジャスティン</t>
    <phoneticPr fontId="4"/>
  </si>
  <si>
    <t>Vostro230</t>
    <phoneticPr fontId="4"/>
  </si>
  <si>
    <t>2G6MRBX</t>
    <phoneticPr fontId="4"/>
  </si>
  <si>
    <t>7home32</t>
    <phoneticPr fontId="4"/>
  </si>
  <si>
    <t>Pen-E5400</t>
    <phoneticPr fontId="4"/>
  </si>
  <si>
    <t>3G 1333M</t>
    <phoneticPr fontId="4"/>
  </si>
  <si>
    <t>西面 LCI</t>
    <rPh sb="0" eb="1">
      <t>ニシ</t>
    </rPh>
    <rPh sb="1" eb="2">
      <t>メン</t>
    </rPh>
    <phoneticPr fontId="4"/>
  </si>
  <si>
    <t>1RM9SBX</t>
    <phoneticPr fontId="4"/>
  </si>
  <si>
    <t>7home64</t>
    <phoneticPr fontId="4"/>
  </si>
  <si>
    <t>Cele-450</t>
    <phoneticPr fontId="4"/>
  </si>
  <si>
    <t>1G 1333M</t>
    <phoneticPr fontId="4"/>
  </si>
  <si>
    <t>HDD 250G</t>
    <phoneticPr fontId="4"/>
  </si>
  <si>
    <t>SRV</t>
    <phoneticPr fontId="4"/>
  </si>
  <si>
    <t>INTEC</t>
    <phoneticPr fontId="4"/>
  </si>
  <si>
    <t>AD/ファイルSV</t>
    <phoneticPr fontId="4"/>
  </si>
  <si>
    <t>DNS1/ファイル</t>
    <phoneticPr fontId="4"/>
  </si>
  <si>
    <t>2008std</t>
    <phoneticPr fontId="4"/>
  </si>
  <si>
    <t>使用停止</t>
    <rPh sb="0" eb="2">
      <t>シヨウ</t>
    </rPh>
    <rPh sb="2" eb="4">
      <t>テイシ</t>
    </rPh>
    <phoneticPr fontId="4"/>
  </si>
  <si>
    <t>N/A</t>
  </si>
  <si>
    <t>SQLSV</t>
    <phoneticPr fontId="4"/>
  </si>
  <si>
    <t>弥生SQL</t>
    <rPh sb="0" eb="2">
      <t>ヤヨイ</t>
    </rPh>
    <phoneticPr fontId="4"/>
  </si>
  <si>
    <t>2016std</t>
    <phoneticPr fontId="4"/>
  </si>
  <si>
    <t>弥生SV</t>
    <rPh sb="0" eb="2">
      <t>ヤヨイ</t>
    </rPh>
    <phoneticPr fontId="4"/>
  </si>
  <si>
    <t>DNS2/弥生</t>
    <rPh sb="5" eb="7">
      <t>ヤヨイ</t>
    </rPh>
    <phoneticPr fontId="4"/>
  </si>
  <si>
    <t>複合機1</t>
    <rPh sb="0" eb="3">
      <t>フクゴウキ</t>
    </rPh>
    <phoneticPr fontId="4"/>
  </si>
  <si>
    <t>KONICA MINOLTA</t>
    <phoneticPr fontId="4"/>
  </si>
  <si>
    <t>bizhub C654</t>
    <phoneticPr fontId="4"/>
  </si>
  <si>
    <t>KMBT7FC818</t>
  </si>
  <si>
    <t>00:20:6B:7F:C8:18</t>
  </si>
  <si>
    <t>Allied Telesis</t>
    <phoneticPr fontId="4"/>
  </si>
  <si>
    <t>CenterCOM AR550S</t>
    <phoneticPr fontId="4"/>
  </si>
  <si>
    <t xml:space="preserve">00:09:41:B2:7D:18 </t>
  </si>
  <si>
    <t>解約済</t>
    <rPh sb="0" eb="3">
      <t>カイヤクズ</t>
    </rPh>
    <phoneticPr fontId="4"/>
  </si>
  <si>
    <t>Fortinet</t>
    <phoneticPr fontId="4"/>
  </si>
  <si>
    <t>Fortigate80C</t>
    <phoneticPr fontId="4"/>
  </si>
  <si>
    <t>00:09:0F:E7:07:B3</t>
  </si>
  <si>
    <t>Fortigate101E</t>
    <phoneticPr fontId="4"/>
  </si>
  <si>
    <t>90:6C:AC:F9:03:4C</t>
  </si>
  <si>
    <t>Web/Mail SV</t>
    <phoneticPr fontId="4"/>
  </si>
  <si>
    <t>WEB:101.110.62.151</t>
    <phoneticPr fontId="4"/>
  </si>
  <si>
    <t>リセット済</t>
    <rPh sb="4" eb="5">
      <t>スミ</t>
    </rPh>
    <phoneticPr fontId="4"/>
  </si>
  <si>
    <t>WAPS-APG600H</t>
    <phoneticPr fontId="4"/>
  </si>
  <si>
    <t xml:space="preserve"> </t>
    <phoneticPr fontId="4"/>
  </si>
  <si>
    <t>84:AF:EC:60:76:20</t>
  </si>
  <si>
    <t>WAPM-1266R</t>
    <phoneticPr fontId="4"/>
  </si>
  <si>
    <t>"20148691273773</t>
    <phoneticPr fontId="4"/>
  </si>
  <si>
    <t>50:C4:DD:EE:B1:20</t>
  </si>
  <si>
    <t>Meraki_MR42</t>
    <phoneticPr fontId="4"/>
  </si>
  <si>
    <t>Q2KD-9Q2M-EDG6</t>
    <phoneticPr fontId="4"/>
  </si>
  <si>
    <t>サンプル品</t>
    <rPh sb="4" eb="5">
      <t>ヒン</t>
    </rPh>
    <phoneticPr fontId="4"/>
  </si>
  <si>
    <t>Meraki_MS120 8port/PoE</t>
    <phoneticPr fontId="4"/>
  </si>
  <si>
    <t>Q4AB-CEVH-Y9CT</t>
    <phoneticPr fontId="4"/>
  </si>
  <si>
    <t>Memory/解像度</t>
    <rPh sb="7" eb="10">
      <t>カイゾウド</t>
    </rPh>
    <phoneticPr fontId="4"/>
  </si>
  <si>
    <t>MAC-Wifi</t>
    <phoneticPr fontId="4"/>
  </si>
  <si>
    <t>ETC001</t>
    <phoneticPr fontId="4"/>
  </si>
  <si>
    <t>PEN</t>
    <phoneticPr fontId="4"/>
  </si>
  <si>
    <t>タッチペン</t>
    <phoneticPr fontId="4"/>
  </si>
  <si>
    <t>Wacom</t>
    <phoneticPr fontId="4"/>
  </si>
  <si>
    <t>CS322AK0C</t>
    <phoneticPr fontId="4"/>
  </si>
  <si>
    <t>ETC002</t>
  </si>
  <si>
    <t>ETC003</t>
  </si>
  <si>
    <t>KEY</t>
    <phoneticPr fontId="4"/>
  </si>
  <si>
    <t>テンキー</t>
    <phoneticPr fontId="4"/>
  </si>
  <si>
    <t>BSTKH08</t>
    <phoneticPr fontId="4"/>
  </si>
  <si>
    <t>A00806</t>
    <phoneticPr fontId="4"/>
  </si>
  <si>
    <t>ETC004</t>
  </si>
  <si>
    <t>PAD001</t>
    <phoneticPr fontId="4"/>
  </si>
  <si>
    <t>Apple</t>
    <phoneticPr fontId="4"/>
  </si>
  <si>
    <t>iPadPro12.9(5th)</t>
    <phoneticPr fontId="4"/>
  </si>
  <si>
    <t>QHX4W47MFX</t>
    <phoneticPr fontId="4"/>
  </si>
  <si>
    <t>PAD002</t>
  </si>
  <si>
    <t>V5XPGXR7RL</t>
    <phoneticPr fontId="4"/>
  </si>
  <si>
    <t>A2378</t>
    <phoneticPr fontId="4"/>
  </si>
  <si>
    <t>PAD003</t>
  </si>
  <si>
    <t>KHVHK6QX56</t>
    <phoneticPr fontId="4"/>
  </si>
  <si>
    <t>PAD004</t>
  </si>
  <si>
    <t>KWX60D7QXR</t>
    <phoneticPr fontId="4"/>
  </si>
  <si>
    <t>PAD005</t>
  </si>
  <si>
    <t>H2K7DD4VQK</t>
    <phoneticPr fontId="4"/>
  </si>
  <si>
    <t>PAD006</t>
  </si>
  <si>
    <t>HC96DH7NL9</t>
    <phoneticPr fontId="4"/>
  </si>
  <si>
    <t>PAD007</t>
  </si>
  <si>
    <t>iPadPro12.9(6th)</t>
  </si>
  <si>
    <t>HP7N3TYPV3</t>
    <phoneticPr fontId="4"/>
  </si>
  <si>
    <t>A2436</t>
    <phoneticPr fontId="4"/>
  </si>
  <si>
    <t>PAD008</t>
  </si>
  <si>
    <t>KVDNPHHP4J</t>
    <phoneticPr fontId="4"/>
  </si>
  <si>
    <t>PAD009</t>
  </si>
  <si>
    <t>M737GY47LH</t>
    <phoneticPr fontId="4"/>
  </si>
  <si>
    <t>PAD010</t>
  </si>
  <si>
    <t>KLJ20XFVWG</t>
    <phoneticPr fontId="4"/>
  </si>
  <si>
    <t>PAD011</t>
  </si>
  <si>
    <t>CP43VH2JJF</t>
    <phoneticPr fontId="4"/>
  </si>
  <si>
    <t>PAD012</t>
  </si>
  <si>
    <t>H9RXN2141K</t>
    <phoneticPr fontId="4"/>
  </si>
  <si>
    <t>PAD013</t>
  </si>
  <si>
    <t>F9XJC0XL57</t>
    <phoneticPr fontId="4"/>
  </si>
  <si>
    <t>PAD014</t>
  </si>
  <si>
    <t>JP9TKYLQ0W</t>
    <phoneticPr fontId="4"/>
  </si>
  <si>
    <t>PAD015</t>
  </si>
  <si>
    <t>MG2RHHK9NR</t>
    <phoneticPr fontId="4"/>
  </si>
  <si>
    <t>PAD016</t>
  </si>
  <si>
    <t>KN306V51Q0</t>
    <phoneticPr fontId="4"/>
  </si>
  <si>
    <t>PAD017</t>
  </si>
  <si>
    <t>M1YK3401KG</t>
    <phoneticPr fontId="4"/>
  </si>
  <si>
    <t>PAD018</t>
  </si>
  <si>
    <t>GTGVXD33L9</t>
    <phoneticPr fontId="4"/>
  </si>
  <si>
    <t>PAD019</t>
  </si>
  <si>
    <t>iPadPro12.9(6th)</t>
    <phoneticPr fontId="4"/>
  </si>
  <si>
    <t>M6J04K9X5Y</t>
    <phoneticPr fontId="4"/>
  </si>
  <si>
    <t>DSP001</t>
    <phoneticPr fontId="4"/>
  </si>
  <si>
    <t>モバイルモニタ</t>
    <phoneticPr fontId="4"/>
  </si>
  <si>
    <t>IO-DATA</t>
    <phoneticPr fontId="4"/>
  </si>
  <si>
    <t>LCD-MF161XP</t>
    <phoneticPr fontId="4"/>
  </si>
  <si>
    <t>GFL0019415YR</t>
    <phoneticPr fontId="4"/>
  </si>
  <si>
    <t>DSP002</t>
  </si>
  <si>
    <t>GFL0019407P1</t>
    <phoneticPr fontId="4"/>
  </si>
  <si>
    <t>DSP003</t>
  </si>
  <si>
    <t>EX-LDC161DBM</t>
    <phoneticPr fontId="4"/>
  </si>
  <si>
    <t>133B001802H0</t>
    <phoneticPr fontId="4"/>
  </si>
  <si>
    <t>DSP004</t>
  </si>
  <si>
    <t>133B002038BX</t>
    <phoneticPr fontId="4"/>
  </si>
  <si>
    <t>DSP005</t>
  </si>
  <si>
    <t>E243d 23.8Inch</t>
    <phoneticPr fontId="4"/>
  </si>
  <si>
    <t>CNC9310ZN9</t>
    <phoneticPr fontId="4"/>
  </si>
  <si>
    <t>DP,HDMI</t>
    <phoneticPr fontId="4"/>
  </si>
  <si>
    <t>DSP006</t>
  </si>
  <si>
    <t>CNC9310ZPQ</t>
    <phoneticPr fontId="4"/>
  </si>
  <si>
    <t>DSP007</t>
  </si>
  <si>
    <t>CNC9310ZPC</t>
    <phoneticPr fontId="4"/>
  </si>
  <si>
    <t>DSP008</t>
  </si>
  <si>
    <t>CNC9310ZPX</t>
    <phoneticPr fontId="4"/>
  </si>
  <si>
    <t>DSP009</t>
  </si>
  <si>
    <t>CNC9310ZPP</t>
    <phoneticPr fontId="4"/>
  </si>
  <si>
    <t>DSP010</t>
  </si>
  <si>
    <t>CNC9310ZPS</t>
    <phoneticPr fontId="4"/>
  </si>
  <si>
    <t>DSP011</t>
  </si>
  <si>
    <t>CNC9310ZPW</t>
    <phoneticPr fontId="4"/>
  </si>
  <si>
    <t>DSP012</t>
  </si>
  <si>
    <t>CNC9310ZPV</t>
    <phoneticPr fontId="4"/>
  </si>
  <si>
    <t>DSP013</t>
  </si>
  <si>
    <t>CNC9310ZPN</t>
    <phoneticPr fontId="4"/>
  </si>
  <si>
    <t>DSP014</t>
  </si>
  <si>
    <t>CNC9310ZPT</t>
    <phoneticPr fontId="4"/>
  </si>
  <si>
    <t>DSP015</t>
  </si>
  <si>
    <t>CNC9310ZPB</t>
    <phoneticPr fontId="4"/>
  </si>
  <si>
    <t>DSP016</t>
  </si>
  <si>
    <t>CNC9310ZNG</t>
    <phoneticPr fontId="4"/>
  </si>
  <si>
    <t>DSP017</t>
  </si>
  <si>
    <t>CNC9310ZND</t>
    <phoneticPr fontId="4"/>
  </si>
  <si>
    <t>DSP018</t>
  </si>
  <si>
    <t>CNC9310ZNC</t>
    <phoneticPr fontId="4"/>
  </si>
  <si>
    <t>DSP019</t>
  </si>
  <si>
    <t>CNC9310ZNL</t>
    <phoneticPr fontId="4"/>
  </si>
  <si>
    <t>DSP020</t>
  </si>
  <si>
    <t>CNC9310ZNB</t>
    <phoneticPr fontId="4"/>
  </si>
  <si>
    <t>DSP021</t>
  </si>
  <si>
    <t>VT3F</t>
    <phoneticPr fontId="4"/>
  </si>
  <si>
    <t>CNC9310ZN3</t>
    <phoneticPr fontId="4"/>
  </si>
  <si>
    <t>旧管理NO.NOT070</t>
  </si>
  <si>
    <t>DSP022</t>
  </si>
  <si>
    <t>CNC9310ZMZ</t>
    <phoneticPr fontId="4"/>
  </si>
  <si>
    <t>DSP023</t>
  </si>
  <si>
    <t>CNC9310ZN2</t>
    <phoneticPr fontId="4"/>
  </si>
  <si>
    <t>DSP024</t>
  </si>
  <si>
    <t>CNC9310ZMX</t>
    <phoneticPr fontId="4"/>
  </si>
  <si>
    <t>旧管理NO.NOT073</t>
  </si>
  <si>
    <t>DSP025</t>
  </si>
  <si>
    <t>CNC9310ZN1</t>
    <phoneticPr fontId="4"/>
  </si>
  <si>
    <t>DSP026</t>
  </si>
  <si>
    <t>CNC9310ZN5</t>
    <phoneticPr fontId="4"/>
  </si>
  <si>
    <t>旧管理NO.NOT075</t>
  </si>
  <si>
    <t>DSP027</t>
  </si>
  <si>
    <t>CNC9310ZKL</t>
    <phoneticPr fontId="4"/>
  </si>
  <si>
    <t>旧管理NO.NOT076</t>
  </si>
  <si>
    <t>DSP028</t>
  </si>
  <si>
    <t>CNC9310ZN4</t>
    <phoneticPr fontId="4"/>
  </si>
  <si>
    <t>旧管理NO.NOT077</t>
  </si>
  <si>
    <t>DSP029</t>
  </si>
  <si>
    <t>CNC9310ZDS</t>
    <phoneticPr fontId="4"/>
  </si>
  <si>
    <t>旧管理NO.NOT078</t>
  </si>
  <si>
    <t>DSP030</t>
  </si>
  <si>
    <t>CNC9310ZKJ</t>
    <phoneticPr fontId="4"/>
  </si>
  <si>
    <t>旧管理NO.NOT079</t>
  </si>
  <si>
    <t>DSP031</t>
  </si>
  <si>
    <t>CNC9310ZN6</t>
    <phoneticPr fontId="4"/>
  </si>
  <si>
    <t>旧管理NO.NOT080</t>
  </si>
  <si>
    <t>DSP032</t>
  </si>
  <si>
    <t>CNC9310ZNF</t>
    <phoneticPr fontId="4"/>
  </si>
  <si>
    <t>旧管理NO.NOT081</t>
  </si>
  <si>
    <t>DSP033</t>
  </si>
  <si>
    <t>CNC9310ZNM</t>
    <phoneticPr fontId="4"/>
  </si>
  <si>
    <t>旧管理NO.NOT082</t>
  </si>
  <si>
    <t>DSP034</t>
  </si>
  <si>
    <t>CNC9310ZNH</t>
    <phoneticPr fontId="4"/>
  </si>
  <si>
    <t>旧管理NO.NOT083</t>
  </si>
  <si>
    <t>DSP035</t>
  </si>
  <si>
    <t>CNC9152FRQ</t>
    <phoneticPr fontId="4"/>
  </si>
  <si>
    <t>旧管理NO.NOT052</t>
    <phoneticPr fontId="4"/>
  </si>
  <si>
    <t>DSP036</t>
  </si>
  <si>
    <t>N270h</t>
    <phoneticPr fontId="4"/>
  </si>
  <si>
    <t>6CM9420NDM</t>
    <phoneticPr fontId="4"/>
  </si>
  <si>
    <t>HDMI</t>
    <phoneticPr fontId="4"/>
  </si>
  <si>
    <t>PCセット品</t>
    <rPh sb="5" eb="6">
      <t>ヒン</t>
    </rPh>
    <phoneticPr fontId="4"/>
  </si>
  <si>
    <t>旧管理NO.DSK059</t>
    <phoneticPr fontId="4"/>
  </si>
  <si>
    <t>DSP037</t>
  </si>
  <si>
    <t>6CM9420MWS</t>
    <phoneticPr fontId="4"/>
  </si>
  <si>
    <t>旧管理NO.DSK060</t>
  </si>
  <si>
    <t>DSP038</t>
  </si>
  <si>
    <t>SHARP</t>
    <phoneticPr fontId="4"/>
  </si>
  <si>
    <t>会議室用モニタ</t>
    <rPh sb="0" eb="3">
      <t>カイギシツ</t>
    </rPh>
    <rPh sb="3" eb="4">
      <t>ヨウ</t>
    </rPh>
    <phoneticPr fontId="4"/>
  </si>
  <si>
    <t>DSP039</t>
  </si>
  <si>
    <t>4F会議室No.6</t>
    <rPh sb="2" eb="5">
      <t>カイギシツ</t>
    </rPh>
    <phoneticPr fontId="4"/>
  </si>
  <si>
    <t>27er</t>
    <phoneticPr fontId="4"/>
  </si>
  <si>
    <t>3CM8220DW7</t>
    <phoneticPr fontId="4"/>
  </si>
  <si>
    <t>1920×1080</t>
    <phoneticPr fontId="4"/>
  </si>
  <si>
    <t>DSP040</t>
  </si>
  <si>
    <t>4T-C60BH1(60inch)</t>
    <phoneticPr fontId="4"/>
  </si>
  <si>
    <t>DSP041</t>
  </si>
  <si>
    <t>CNC11612LT</t>
    <phoneticPr fontId="4"/>
  </si>
  <si>
    <t>DSP042</t>
  </si>
  <si>
    <t>CNC11612LW</t>
    <phoneticPr fontId="4"/>
  </si>
  <si>
    <t>DSP043</t>
  </si>
  <si>
    <t>CNC11612M0</t>
    <phoneticPr fontId="4"/>
  </si>
  <si>
    <t>DSP044</t>
  </si>
  <si>
    <t>U2422HE</t>
    <phoneticPr fontId="4"/>
  </si>
  <si>
    <t>GH71H83</t>
    <phoneticPr fontId="4"/>
  </si>
  <si>
    <t>3年保証KDDI購入</t>
    <rPh sb="1" eb="4">
      <t>ネンホショウ</t>
    </rPh>
    <rPh sb="8" eb="10">
      <t>コウニュウ</t>
    </rPh>
    <phoneticPr fontId="4"/>
  </si>
  <si>
    <t>DSP045</t>
  </si>
  <si>
    <t>HL71H83</t>
    <phoneticPr fontId="4"/>
  </si>
  <si>
    <t>DSP046</t>
  </si>
  <si>
    <t>8G81H83</t>
    <phoneticPr fontId="4"/>
  </si>
  <si>
    <t>DSP047</t>
  </si>
  <si>
    <t>4781H83</t>
    <phoneticPr fontId="4"/>
  </si>
  <si>
    <t>DSP048</t>
  </si>
  <si>
    <t>1581H83</t>
    <phoneticPr fontId="4"/>
  </si>
  <si>
    <t>DSP049</t>
  </si>
  <si>
    <t>1LHQH83</t>
    <phoneticPr fontId="4"/>
  </si>
  <si>
    <t>3年保証DIS購入</t>
    <rPh sb="1" eb="4">
      <t>ネンホショウ</t>
    </rPh>
    <rPh sb="7" eb="9">
      <t>コウニュウ</t>
    </rPh>
    <phoneticPr fontId="4"/>
  </si>
  <si>
    <t>DSP050</t>
  </si>
  <si>
    <t>9YGQH83</t>
    <phoneticPr fontId="4"/>
  </si>
  <si>
    <t>DSP051</t>
  </si>
  <si>
    <t>HHGQH83</t>
    <phoneticPr fontId="4"/>
  </si>
  <si>
    <t>未採番0</t>
    <rPh sb="0" eb="3">
      <t>ミサイバン</t>
    </rPh>
    <phoneticPr fontId="4"/>
  </si>
  <si>
    <t>4F 事務所</t>
    <rPh sb="3" eb="5">
      <t>ジム</t>
    </rPh>
    <rPh sb="5" eb="6">
      <t>ショ</t>
    </rPh>
    <phoneticPr fontId="4"/>
  </si>
  <si>
    <t>E2014H</t>
    <phoneticPr fontId="4"/>
  </si>
  <si>
    <t>1600x900</t>
    <phoneticPr fontId="4"/>
  </si>
  <si>
    <t>DSK029阪田席</t>
    <phoneticPr fontId="4"/>
  </si>
  <si>
    <t>小林サブモニター</t>
    <rPh sb="0" eb="2">
      <t>コバヤシ</t>
    </rPh>
    <phoneticPr fontId="4"/>
  </si>
  <si>
    <t>N246V</t>
    <phoneticPr fontId="4"/>
  </si>
  <si>
    <t>1CR9120W85</t>
    <phoneticPr fontId="4"/>
  </si>
  <si>
    <t>小林席</t>
    <rPh sb="0" eb="2">
      <t>コバヤシ</t>
    </rPh>
    <rPh sb="2" eb="3">
      <t>セキ</t>
    </rPh>
    <phoneticPr fontId="4"/>
  </si>
  <si>
    <t>プロジェクター</t>
    <phoneticPr fontId="4"/>
  </si>
  <si>
    <t>EB-X36</t>
    <phoneticPr fontId="4"/>
  </si>
  <si>
    <t>WF9K6500197</t>
    <phoneticPr fontId="4"/>
  </si>
  <si>
    <t>HDMI/VGA/RCA</t>
    <phoneticPr fontId="4"/>
  </si>
  <si>
    <t>2015/8発売</t>
    <rPh sb="6" eb="8">
      <t>ハツバイ</t>
    </rPh>
    <phoneticPr fontId="4"/>
  </si>
  <si>
    <t>XGA,3600lm</t>
    <phoneticPr fontId="4"/>
  </si>
  <si>
    <t>4Fポンプ室</t>
    <rPh sb="5" eb="6">
      <t>シツ</t>
    </rPh>
    <phoneticPr fontId="4"/>
  </si>
  <si>
    <t>1CR9120W7Z</t>
    <phoneticPr fontId="4"/>
  </si>
  <si>
    <t>仁木自宅</t>
  </si>
  <si>
    <t>仁木自宅貸出</t>
    <rPh sb="0" eb="2">
      <t>ニキ</t>
    </rPh>
    <rPh sb="2" eb="6">
      <t>ジタクカシダシ</t>
    </rPh>
    <phoneticPr fontId="4"/>
  </si>
  <si>
    <t>P232</t>
    <phoneticPr fontId="4"/>
  </si>
  <si>
    <t>6CM7331RPY</t>
    <phoneticPr fontId="4"/>
  </si>
  <si>
    <t>DP</t>
    <phoneticPr fontId="4"/>
  </si>
  <si>
    <t>DSK056仁木在宅用</t>
    <rPh sb="6" eb="8">
      <t>ニキ</t>
    </rPh>
    <phoneticPr fontId="4"/>
  </si>
  <si>
    <t>未採番2</t>
    <rPh sb="0" eb="3">
      <t>ミサイバン</t>
    </rPh>
    <phoneticPr fontId="4"/>
  </si>
  <si>
    <t>仁木自宅貸出2</t>
    <rPh sb="0" eb="2">
      <t>ニキ</t>
    </rPh>
    <rPh sb="2" eb="6">
      <t>ジタクカシダシ</t>
    </rPh>
    <phoneticPr fontId="4"/>
  </si>
  <si>
    <t>6CM7370QVK</t>
    <phoneticPr fontId="4"/>
  </si>
  <si>
    <t>保障交換後未使用</t>
    <rPh sb="0" eb="2">
      <t>ホショウ</t>
    </rPh>
    <rPh sb="2" eb="4">
      <t>コウカン</t>
    </rPh>
    <rPh sb="4" eb="5">
      <t>ゴ</t>
    </rPh>
    <rPh sb="5" eb="8">
      <t>ミシヨウ</t>
    </rPh>
    <phoneticPr fontId="4"/>
  </si>
  <si>
    <t>貸出</t>
    <rPh sb="0" eb="2">
      <t>カシダシ</t>
    </rPh>
    <phoneticPr fontId="4"/>
  </si>
  <si>
    <t>サティオ奈良</t>
    <rPh sb="4" eb="6">
      <t>ナラ</t>
    </rPh>
    <phoneticPr fontId="4"/>
  </si>
  <si>
    <t>6CM7370QH6</t>
    <phoneticPr fontId="4"/>
  </si>
  <si>
    <t>DSK051</t>
  </si>
  <si>
    <t>モトーレン三河</t>
    <rPh sb="5" eb="7">
      <t>ミカワ</t>
    </rPh>
    <phoneticPr fontId="4"/>
  </si>
  <si>
    <t>V222</t>
    <phoneticPr fontId="4"/>
  </si>
  <si>
    <t>DSK051モトーレン三河 櫻井用</t>
    <phoneticPr fontId="4"/>
  </si>
  <si>
    <t>仙田</t>
    <rPh sb="0" eb="2">
      <t>センダ</t>
    </rPh>
    <phoneticPr fontId="4"/>
  </si>
  <si>
    <t>6CM6351BWF</t>
    <phoneticPr fontId="4"/>
  </si>
  <si>
    <t>銭谷</t>
    <phoneticPr fontId="4"/>
  </si>
  <si>
    <t>三菱</t>
    <rPh sb="0" eb="2">
      <t>ミツビシ</t>
    </rPh>
    <phoneticPr fontId="4"/>
  </si>
  <si>
    <t>RDT233WLM</t>
    <phoneticPr fontId="4"/>
  </si>
  <si>
    <t>iiyama</t>
    <phoneticPr fontId="4"/>
  </si>
  <si>
    <t>E2278HD</t>
    <phoneticPr fontId="4"/>
  </si>
  <si>
    <t>P2212Hb</t>
    <phoneticPr fontId="4"/>
  </si>
  <si>
    <t>DSK034</t>
    <phoneticPr fontId="4"/>
  </si>
  <si>
    <t>P2312Ht</t>
    <phoneticPr fontId="4"/>
  </si>
  <si>
    <t>DSK031</t>
    <phoneticPr fontId="4"/>
  </si>
  <si>
    <t>DSK050</t>
    <phoneticPr fontId="4"/>
  </si>
  <si>
    <t>DSK030</t>
    <phoneticPr fontId="4"/>
  </si>
  <si>
    <t>DSK037</t>
    <phoneticPr fontId="4"/>
  </si>
  <si>
    <t>P2311Hb</t>
    <phoneticPr fontId="4"/>
  </si>
  <si>
    <t>DSK042</t>
    <phoneticPr fontId="4"/>
  </si>
  <si>
    <t>6CM6351BZ4</t>
    <phoneticPr fontId="4"/>
  </si>
  <si>
    <t>DSK055</t>
    <phoneticPr fontId="4"/>
  </si>
  <si>
    <t>E173FPb</t>
    <phoneticPr fontId="4"/>
  </si>
  <si>
    <t>CN-0F5038-46633-56P-1U8M</t>
    <phoneticPr fontId="4"/>
  </si>
  <si>
    <t>1280×1024</t>
    <phoneticPr fontId="4"/>
  </si>
  <si>
    <t>4:3モニタ 2005年製</t>
    <rPh sb="11" eb="12">
      <t>ネン</t>
    </rPh>
    <rPh sb="12" eb="13">
      <t>セイ</t>
    </rPh>
    <phoneticPr fontId="4"/>
  </si>
  <si>
    <t>CN-0F5038-46633-56P-1ULM</t>
    <phoneticPr fontId="4"/>
  </si>
  <si>
    <t>RDT196LM</t>
    <phoneticPr fontId="4"/>
  </si>
  <si>
    <t>4:3モニタ SP付</t>
    <phoneticPr fontId="4"/>
  </si>
  <si>
    <t>DSK010</t>
    <phoneticPr fontId="4"/>
  </si>
  <si>
    <t>E2011Ht</t>
    <phoneticPr fontId="4"/>
  </si>
  <si>
    <t>E2211Hb</t>
    <phoneticPr fontId="4"/>
  </si>
  <si>
    <t>DSK039</t>
    <phoneticPr fontId="4"/>
  </si>
  <si>
    <t>P2211Ht</t>
    <phoneticPr fontId="4"/>
  </si>
  <si>
    <t>E2213Hb</t>
    <phoneticPr fontId="4"/>
  </si>
  <si>
    <t>DSK046</t>
    <phoneticPr fontId="4"/>
  </si>
  <si>
    <t>DSK033</t>
    <phoneticPr fontId="4"/>
  </si>
  <si>
    <t>IBM</t>
    <phoneticPr fontId="4"/>
  </si>
  <si>
    <t>6636-AB2</t>
    <phoneticPr fontId="4"/>
  </si>
  <si>
    <t>1024X768</t>
    <phoneticPr fontId="4"/>
  </si>
  <si>
    <t>4:3モニタ 2003年製</t>
    <rPh sb="11" eb="12">
      <t>ネン</t>
    </rPh>
    <rPh sb="12" eb="13">
      <t>セイ</t>
    </rPh>
    <phoneticPr fontId="4"/>
  </si>
  <si>
    <t>DSK004</t>
    <phoneticPr fontId="4"/>
  </si>
  <si>
    <t>-</t>
  </si>
  <si>
    <t>井上-&gt;鈴木</t>
    <rPh sb="0" eb="2">
      <t>イノウエ</t>
    </rPh>
    <rPh sb="4" eb="6">
      <t>スズキ</t>
    </rPh>
    <phoneticPr fontId="4"/>
  </si>
  <si>
    <t>廃棄日</t>
    <rPh sb="0" eb="2">
      <t>ハイキ</t>
    </rPh>
    <rPh sb="2" eb="3">
      <t>ビ</t>
    </rPh>
    <phoneticPr fontId="4"/>
  </si>
  <si>
    <t>羽田-&gt;</t>
    <rPh sb="0" eb="2">
      <t>ハダ</t>
    </rPh>
    <phoneticPr fontId="4"/>
  </si>
  <si>
    <t>バッチ用(清水)</t>
  </si>
  <si>
    <t>旧:仁木-&gt;松本-&gt;バッチ用(清水)</t>
  </si>
  <si>
    <t>小野-&gt;山﨑</t>
  </si>
  <si>
    <t>大水-&gt;
電源アダプタなし</t>
  </si>
  <si>
    <t>旧:朝熊-&gt;津曲-&gt;都築</t>
  </si>
  <si>
    <t>物件コード</t>
  </si>
  <si>
    <t>NOT088</t>
  </si>
  <si>
    <t>NOT125</t>
  </si>
  <si>
    <t>NOT126</t>
  </si>
  <si>
    <t>NOT127</t>
  </si>
  <si>
    <t>NOT128</t>
  </si>
  <si>
    <t>R4603030</t>
  </si>
  <si>
    <t>R4603048</t>
  </si>
  <si>
    <t>R4603034</t>
  </si>
  <si>
    <t>R4603049</t>
  </si>
  <si>
    <t>NOT136</t>
  </si>
  <si>
    <t>NOT137</t>
  </si>
  <si>
    <t>NOT138</t>
  </si>
  <si>
    <t>R4603041</t>
  </si>
  <si>
    <t>R4603028</t>
  </si>
  <si>
    <t>R4603125</t>
  </si>
  <si>
    <t>NOT140</t>
  </si>
  <si>
    <t>R4603036</t>
  </si>
  <si>
    <t>NOT146</t>
  </si>
  <si>
    <t>DSP052</t>
  </si>
  <si>
    <t>SONY</t>
  </si>
  <si>
    <t>KJ-75X80K</t>
  </si>
  <si>
    <t>WA001</t>
  </si>
  <si>
    <t>WA002</t>
  </si>
  <si>
    <t>WA003</t>
  </si>
  <si>
    <t>WA004</t>
  </si>
  <si>
    <t>NS001</t>
  </si>
  <si>
    <t>WA005</t>
  </si>
  <si>
    <t>WT8F</t>
  </si>
  <si>
    <t>Z7W08170DL</t>
  </si>
  <si>
    <t>f4:d5:80:03:a5:00</t>
  </si>
  <si>
    <t>NS004</t>
  </si>
  <si>
    <t>VT7F</t>
  </si>
  <si>
    <t>BUFFALO</t>
  </si>
  <si>
    <t>LSW6-GT-8NS/BK</t>
  </si>
  <si>
    <t>(不明)</t>
  </si>
  <si>
    <t>20567601210398</t>
  </si>
  <si>
    <t>NS002</t>
  </si>
  <si>
    <t>NS003</t>
  </si>
  <si>
    <t>Yamaha</t>
  </si>
  <si>
    <t>SWX2110-16G</t>
  </si>
  <si>
    <t>Z7J01671EL</t>
  </si>
  <si>
    <t>Z7J01230EP</t>
  </si>
  <si>
    <t>LC-50BW30(50inch)</t>
  </si>
  <si>
    <t>4F会議室No.3(旧4-2)</t>
  </si>
  <si>
    <t>5F会議室No.7(旧8-1)</t>
  </si>
  <si>
    <t>4F応接室</t>
  </si>
  <si>
    <t>U2422HE</t>
  </si>
  <si>
    <t>NS005</t>
  </si>
  <si>
    <t>VT4F</t>
  </si>
  <si>
    <t>4F</t>
  </si>
  <si>
    <t>SWX2110-5G</t>
  </si>
  <si>
    <t>Z7G03241CN</t>
  </si>
  <si>
    <t>EliteBook 830 G7</t>
  </si>
  <si>
    <t>RT001</t>
  </si>
  <si>
    <t>RT002</t>
  </si>
  <si>
    <t>RT003</t>
  </si>
  <si>
    <t>M5B565846</t>
  </si>
  <si>
    <t>M5B565845</t>
  </si>
  <si>
    <t>14:18:C3:78:61:D5</t>
  </si>
  <si>
    <t>NS006</t>
  </si>
  <si>
    <t>NS007</t>
  </si>
  <si>
    <t>NS008</t>
  </si>
  <si>
    <t>LSW6-GT-5NS/BK</t>
  </si>
  <si>
    <t>20499910549763</t>
  </si>
  <si>
    <t>C4:3C:EA:BE:92:EA</t>
  </si>
  <si>
    <t>EHC-G05MN2-HUB</t>
  </si>
  <si>
    <t>20499910544744</t>
  </si>
  <si>
    <t>C4:3C:EA:BE:93:7C</t>
  </si>
  <si>
    <t>4CL095401602D</t>
  </si>
  <si>
    <t>38:97:A4:80:74:E5</t>
  </si>
  <si>
    <t>ELECOM</t>
  </si>
  <si>
    <t>RT01K</t>
  </si>
  <si>
    <t>Si-R G110</t>
  </si>
  <si>
    <t>10760208</t>
  </si>
  <si>
    <t>KDDI所有
PART NO. TA06005-B880</t>
  </si>
  <si>
    <t>Sercomm</t>
  </si>
  <si>
    <t>FG4023B</t>
  </si>
  <si>
    <t>53434F4D20271005</t>
  </si>
  <si>
    <t>Sony NuroBIZ所有
GPON SN: 53434F4D20271005
So-net SN: NFSC00028406</t>
  </si>
  <si>
    <t>E0:0E:E4:A2:18:D0</t>
  </si>
  <si>
    <t>ON01N</t>
  </si>
  <si>
    <t>NTT</t>
  </si>
  <si>
    <t>GE-PON &lt;M&gt;F GE-PON-ONU タイプD&lt;1&gt;</t>
  </si>
  <si>
    <t>41075G007605</t>
  </si>
  <si>
    <t>28:E9:8E:B7:7C:5C</t>
  </si>
  <si>
    <t>NTT所有
仕様書番号: 仕160015号</t>
  </si>
  <si>
    <t>RT01S</t>
  </si>
  <si>
    <t>Fortinet</t>
  </si>
  <si>
    <t>Fortigate 40F</t>
  </si>
  <si>
    <t>FGT40FTK2209DKXJ</t>
  </si>
  <si>
    <t>AC:71:2E:EA:ED:90</t>
  </si>
  <si>
    <t>NS01S</t>
  </si>
  <si>
    <t>Softbank所有
Model: FG-40F
HWID: C1AJ53-05AA-0000
PN: P24608-05-05
Softbank識別番号: VTHD001F40F</t>
  </si>
  <si>
    <t>D-Link</t>
  </si>
  <si>
    <t>DGS-1100-16V2</t>
  </si>
  <si>
    <t>Softbank所有
HW: A2
Softbank識別番号: VTHD001DGS01</t>
  </si>
  <si>
    <t>64:29:43:0B:00:C4</t>
  </si>
  <si>
    <t>QSA3232001717</t>
  </si>
  <si>
    <t>ON01SN</t>
  </si>
  <si>
    <t>8Gx2 DDR4-2666M</t>
  </si>
  <si>
    <t>2025.3.26メモリ増設</t>
  </si>
  <si>
    <t>中西研修用予約</t>
  </si>
  <si>
    <t>NS009</t>
  </si>
  <si>
    <t>NS010</t>
  </si>
  <si>
    <t>LSW6-GT-8NS/NBK</t>
  </si>
  <si>
    <t>20567601210367</t>
  </si>
  <si>
    <t>18:EC:E7:DD:A3:89</t>
  </si>
  <si>
    <t>20567601210275</t>
  </si>
  <si>
    <t>18:EC:E7:DD:87:F9</t>
  </si>
  <si>
    <t>NS011</t>
    <phoneticPr fontId="4"/>
  </si>
  <si>
    <t>NS012</t>
    <phoneticPr fontId="4"/>
  </si>
  <si>
    <t>20567601105267</t>
    <phoneticPr fontId="4"/>
  </si>
  <si>
    <t>50:C4:DD:FF:E4:9E</t>
    <phoneticPr fontId="4"/>
  </si>
  <si>
    <t>20567601210244</t>
    <phoneticPr fontId="4"/>
  </si>
  <si>
    <t>18:EC:E7:DD:87:FB</t>
    <phoneticPr fontId="4"/>
  </si>
  <si>
    <t>NS013</t>
    <phoneticPr fontId="4"/>
  </si>
  <si>
    <t>NS014</t>
    <phoneticPr fontId="4"/>
  </si>
  <si>
    <t>20567601105342</t>
    <phoneticPr fontId="4"/>
  </si>
  <si>
    <t>50:C4:DD:FF:E4:93</t>
    <phoneticPr fontId="4"/>
  </si>
  <si>
    <t>20567601105236</t>
    <phoneticPr fontId="4"/>
  </si>
  <si>
    <t>50:C4:DD:FF:DA:50</t>
    <phoneticPr fontId="4"/>
  </si>
  <si>
    <t>西本 祐翔</t>
  </si>
  <si>
    <t>高木 美夕紀</t>
  </si>
  <si>
    <t>草野 真里奈</t>
  </si>
  <si>
    <t>DSP060</t>
    <phoneticPr fontId="4"/>
  </si>
  <si>
    <t>Series 5 Pro 524pu</t>
    <phoneticPr fontId="4"/>
  </si>
  <si>
    <t>C,HDMI,DP</t>
    <phoneticPr fontId="4"/>
  </si>
  <si>
    <t>DSP061</t>
    <phoneticPr fontId="4"/>
  </si>
  <si>
    <t>DSP062</t>
    <phoneticPr fontId="4"/>
  </si>
  <si>
    <t>DSP063</t>
    <phoneticPr fontId="4"/>
  </si>
  <si>
    <t>DSP064</t>
    <phoneticPr fontId="4"/>
  </si>
  <si>
    <t>DMT060</t>
    <phoneticPr fontId="4"/>
  </si>
  <si>
    <t>ergotoron</t>
    <phoneticPr fontId="4"/>
  </si>
  <si>
    <t>LX Desk Monitor Arm</t>
    <phoneticPr fontId="4"/>
  </si>
  <si>
    <t>3年オンサイトHP購入</t>
    <rPh sb="1" eb="2">
      <t>ネン</t>
    </rPh>
    <rPh sb="9" eb="11">
      <t>コウニュウ</t>
    </rPh>
    <phoneticPr fontId="4"/>
  </si>
  <si>
    <t>10年保証Amazon購入</t>
    <rPh sb="2" eb="5">
      <t>ネンホショウ</t>
    </rPh>
    <rPh sb="11" eb="13">
      <t>コウニュウ</t>
    </rPh>
    <phoneticPr fontId="4"/>
  </si>
  <si>
    <t>DMT061</t>
    <phoneticPr fontId="4"/>
  </si>
  <si>
    <t>DMT062</t>
    <phoneticPr fontId="4"/>
  </si>
  <si>
    <t>DMT063</t>
    <phoneticPr fontId="4"/>
  </si>
  <si>
    <t>DMT064</t>
    <phoneticPr fontId="4"/>
  </si>
  <si>
    <t>CNC5010857</t>
    <phoneticPr fontId="4"/>
  </si>
  <si>
    <t>i5-12500T</t>
  </si>
  <si>
    <t>2028416-0086</t>
  </si>
  <si>
    <t>2028416-</t>
  </si>
  <si>
    <t>CNC50108FT</t>
  </si>
  <si>
    <t>CNC501085B</t>
  </si>
  <si>
    <t>2028416-0101</t>
  </si>
  <si>
    <t>2028416-0077</t>
  </si>
  <si>
    <t>CNC501086Q</t>
  </si>
  <si>
    <t>CNC501084X</t>
  </si>
  <si>
    <t>屋上</t>
    <rPh sb="0" eb="2">
      <t>オクジョウ</t>
    </rPh>
    <phoneticPr fontId="4"/>
  </si>
  <si>
    <t>AT001</t>
    <phoneticPr fontId="4"/>
  </si>
  <si>
    <t>StarLink</t>
    <phoneticPr fontId="4"/>
  </si>
  <si>
    <t>KITP00067050</t>
    <phoneticPr fontId="4"/>
  </si>
  <si>
    <t>Starlink Internet
PN: 02541010-502/A</t>
    <phoneticPr fontId="4"/>
  </si>
  <si>
    <t>Dish: UTA-221
Power Supply: UTP-221
Router: UTR-211
  FCC ID: 2AWHPR211
  IC: 26207-UTR211</t>
    <phoneticPr fontId="4"/>
  </si>
  <si>
    <t>BTE01</t>
    <phoneticPr fontId="4"/>
  </si>
  <si>
    <t>EcoFlow</t>
    <phoneticPr fontId="4"/>
  </si>
  <si>
    <t>EcoFlow DELTA 2 Max Smart Extra Battery
PN: 5009701008
Model: EFD350-EB</t>
    <phoneticPr fontId="4"/>
  </si>
  <si>
    <t>BTE02</t>
    <phoneticPr fontId="4"/>
  </si>
  <si>
    <t>BT001</t>
    <phoneticPr fontId="4"/>
  </si>
  <si>
    <t>EcoFlow DELTA 2 Max
PN: 5009701009</t>
    <phoneticPr fontId="4"/>
  </si>
  <si>
    <t>R351ZJB5PGAF0284</t>
    <phoneticPr fontId="4"/>
  </si>
  <si>
    <t>Date of Manufacture: 2024-10-16
Gross Weight: 25.66kg
Net Weight: 23.55kg
SKU: EFDELTA2Max-JP</t>
    <phoneticPr fontId="4"/>
  </si>
  <si>
    <t>Date of Manufacture: 2024-12-20
Gross Weight: 20.49kg
Net Weight: 18.35kg
SKU: EFDELTA2MaxEB</t>
    <phoneticPr fontId="4"/>
  </si>
  <si>
    <t>R361Z1B5PGCL0030</t>
    <phoneticPr fontId="4"/>
  </si>
  <si>
    <t>Date of Manufacture: 2024-12-22
Gross Weight: 20.67kg
Net Weight: 18.35kg
SKU: EFDELTA2MaxEB</t>
    <phoneticPr fontId="4"/>
  </si>
  <si>
    <t>R361Z1B5PGCM0278</t>
    <phoneticPr fontId="4"/>
  </si>
  <si>
    <t>BT002</t>
    <phoneticPr fontId="4"/>
  </si>
  <si>
    <t>EcoFlow RIVER 2 Pro</t>
    <phoneticPr fontId="4"/>
  </si>
  <si>
    <t>Date of Manufacture: 2024-11-1
Gross Weight: 9.50kg
Net Weight: 8.25kg
SKU: ZMR620-B-JP
PN: 5005501008</t>
    <phoneticPr fontId="4"/>
  </si>
  <si>
    <t>R621ZJB6XGAE1790</t>
    <phoneticPr fontId="4"/>
  </si>
  <si>
    <t>株主総会用</t>
    <phoneticPr fontId="4"/>
  </si>
  <si>
    <t>津曲-&gt;沖</t>
    <rPh sb="4" eb="5">
      <t>オキ</t>
    </rPh>
    <phoneticPr fontId="4"/>
  </si>
  <si>
    <t>(予備(不良))</t>
    <phoneticPr fontId="4"/>
  </si>
  <si>
    <t>F8:B4:6A:F8:43:32</t>
    <phoneticPr fontId="4"/>
  </si>
  <si>
    <t>B0:4F:13:20:5C:7C</t>
    <phoneticPr fontId="4"/>
  </si>
  <si>
    <t>B0:4F:13:20:5C:75</t>
    <phoneticPr fontId="4"/>
  </si>
  <si>
    <t>B0:4F:13:20:5C:77</t>
    <phoneticPr fontId="4"/>
  </si>
  <si>
    <t>応接室No.1</t>
    <rPh sb="0" eb="3">
      <t>オウセツシツ</t>
    </rPh>
    <phoneticPr fontId="4"/>
  </si>
  <si>
    <t>会議室No.3</t>
    <rPh sb="0" eb="3">
      <t>カイギシツ</t>
    </rPh>
    <phoneticPr fontId="4"/>
  </si>
  <si>
    <t>会議室No.5</t>
    <rPh sb="0" eb="3">
      <t>カイギシツ</t>
    </rPh>
    <phoneticPr fontId="4"/>
  </si>
  <si>
    <t>高橋社長-&gt;</t>
    <rPh sb="0" eb="4">
      <t>タカハシシャチョウ</t>
    </rPh>
    <phoneticPr fontId="4"/>
  </si>
  <si>
    <t>8C:16:45:67:38:B2</t>
    <phoneticPr fontId="4"/>
  </si>
  <si>
    <t>20:16:B9:28:A3:75</t>
    <phoneticPr fontId="4"/>
  </si>
  <si>
    <t>DSK067</t>
    <phoneticPr fontId="4"/>
  </si>
  <si>
    <t>DSK068</t>
  </si>
  <si>
    <t>DSK069</t>
  </si>
  <si>
    <t>会議室No.4</t>
    <rPh sb="0" eb="3">
      <t>カイギシツ</t>
    </rPh>
    <phoneticPr fontId="4"/>
  </si>
  <si>
    <t>会議室No.6</t>
    <rPh sb="0" eb="3">
      <t>カイギシツ</t>
    </rPh>
    <phoneticPr fontId="4"/>
  </si>
  <si>
    <t>会議室No.10</t>
    <rPh sb="0" eb="3">
      <t>カイギシツ</t>
    </rPh>
    <phoneticPr fontId="4"/>
  </si>
  <si>
    <t>Pro Mini 400 G9</t>
    <phoneticPr fontId="4"/>
  </si>
  <si>
    <t>JPH5118XJ6</t>
    <phoneticPr fontId="4"/>
  </si>
  <si>
    <t>JPH5118XJ4</t>
    <phoneticPr fontId="4"/>
  </si>
  <si>
    <t>JPH5118XHG</t>
    <phoneticPr fontId="4"/>
  </si>
  <si>
    <t>DSP065</t>
    <phoneticPr fontId="4"/>
  </si>
  <si>
    <t>5F会議室No.4</t>
    <rPh sb="2" eb="5">
      <t>カイギシツ</t>
    </rPh>
    <phoneticPr fontId="4"/>
  </si>
  <si>
    <t>HDMIx2,RGB</t>
    <phoneticPr fontId="4"/>
  </si>
  <si>
    <t>3年保証センドバック</t>
    <rPh sb="1" eb="2">
      <t>ネン</t>
    </rPh>
    <rPh sb="2" eb="4">
      <t>ホショウ</t>
    </rPh>
    <phoneticPr fontId="4"/>
  </si>
  <si>
    <t>旧:山内-&gt;金-&gt;</t>
    <phoneticPr fontId="4"/>
  </si>
  <si>
    <t>加藤-&gt;</t>
    <rPh sb="0" eb="2">
      <t>カトウ</t>
    </rPh>
    <phoneticPr fontId="4"/>
  </si>
  <si>
    <t>沖</t>
    <rPh sb="0" eb="1">
      <t>オキ</t>
    </rPh>
    <phoneticPr fontId="4"/>
  </si>
  <si>
    <t>(トラスト貸出)</t>
    <rPh sb="5" eb="7">
      <t>カシダシ</t>
    </rPh>
    <phoneticPr fontId="4"/>
  </si>
  <si>
    <t>伊藤和-&gt;</t>
    <rPh sb="0" eb="2">
      <t>イトウ</t>
    </rPh>
    <rPh sb="2" eb="3">
      <t>カズ</t>
    </rPh>
    <phoneticPr fontId="4"/>
  </si>
  <si>
    <t>豊田-&gt;</t>
    <rPh sb="0" eb="2">
      <t>トヨダ</t>
    </rPh>
    <phoneticPr fontId="4"/>
  </si>
  <si>
    <t>加藤-&gt;安藤</t>
    <rPh sb="0" eb="2">
      <t>カトウ</t>
    </rPh>
    <rPh sb="4" eb="6">
      <t>アンドウ</t>
    </rPh>
    <phoneticPr fontId="4"/>
  </si>
  <si>
    <t>弥生Backukp(勝野)</t>
    <rPh sb="0" eb="2">
      <t>ヤヨイ</t>
    </rPh>
    <rPh sb="10" eb="12">
      <t>カツノ</t>
    </rPh>
    <phoneticPr fontId="4"/>
  </si>
  <si>
    <t>電源アダプタなし
伊藤誠-&gt;</t>
    <rPh sb="0" eb="2">
      <t>デンゲン</t>
    </rPh>
    <rPh sb="9" eb="11">
      <t>イトウ</t>
    </rPh>
    <rPh sb="11" eb="12">
      <t>マコト</t>
    </rPh>
    <phoneticPr fontId="4"/>
  </si>
  <si>
    <t>旧:安達-&gt;中西
キーボード5,6キーが効かないことがある。Backspasceキートップ外れかけ</t>
    <rPh sb="0" eb="1">
      <t>キュウ</t>
    </rPh>
    <rPh sb="2" eb="4">
      <t>アダチ</t>
    </rPh>
    <rPh sb="6" eb="8">
      <t>ナカニシ</t>
    </rPh>
    <phoneticPr fontId="4"/>
  </si>
  <si>
    <t>E4:46:B0:4E:6E:90</t>
    <phoneticPr fontId="4"/>
  </si>
  <si>
    <t>58:6D:67:BD:C9:8C</t>
    <phoneticPr fontId="4"/>
  </si>
  <si>
    <t>関 セナ</t>
    <rPh sb="0" eb="1">
      <t>セキ</t>
    </rPh>
    <phoneticPr fontId="4"/>
  </si>
  <si>
    <t>E4:46:B0:4E:6F:4A</t>
    <phoneticPr fontId="4"/>
  </si>
  <si>
    <t>58:6D:67:BD:D1:9D</t>
    <phoneticPr fontId="4"/>
  </si>
  <si>
    <t>新品箱入り、決算説明会用</t>
    <rPh sb="0" eb="2">
      <t>シンピン</t>
    </rPh>
    <rPh sb="2" eb="4">
      <t>ハコイ</t>
    </rPh>
    <rPh sb="6" eb="12">
      <t>ケッサンセツメイカイヨウ</t>
    </rPh>
    <phoneticPr fontId="4"/>
  </si>
  <si>
    <t>Xiaomi</t>
    <phoneticPr fontId="4"/>
  </si>
  <si>
    <t>A24i</t>
    <phoneticPr fontId="4"/>
  </si>
  <si>
    <t>54387/150100063462</t>
    <phoneticPr fontId="4"/>
  </si>
  <si>
    <t>電源アダプタなし</t>
    <rPh sb="0" eb="2">
      <t>デンゲン</t>
    </rPh>
    <phoneticPr fontId="4"/>
  </si>
  <si>
    <t>ETC005</t>
    <phoneticPr fontId="4"/>
  </si>
  <si>
    <t>ETC006</t>
    <phoneticPr fontId="4"/>
  </si>
  <si>
    <t>ETC007</t>
    <phoneticPr fontId="4"/>
  </si>
  <si>
    <t>ELECOM</t>
    <phoneticPr fontId="4"/>
  </si>
  <si>
    <t>P-TPACSAP04WH</t>
    <phoneticPr fontId="4"/>
  </si>
  <si>
    <t>ETC008</t>
    <phoneticPr fontId="4"/>
  </si>
  <si>
    <t>ETC009</t>
    <phoneticPr fontId="4"/>
  </si>
  <si>
    <t>ETC010</t>
    <phoneticPr fontId="4"/>
  </si>
  <si>
    <t>ETC011</t>
    <phoneticPr fontId="4"/>
  </si>
  <si>
    <t>ETC012</t>
    <phoneticPr fontId="4"/>
  </si>
  <si>
    <t>ETC013</t>
    <phoneticPr fontId="4"/>
  </si>
  <si>
    <t>BTR</t>
    <phoneticPr fontId="4"/>
  </si>
  <si>
    <t>モバイルバッテリー</t>
    <phoneticPr fontId="4"/>
  </si>
  <si>
    <t>EC-C24BK</t>
    <phoneticPr fontId="4"/>
  </si>
  <si>
    <t>ETC014</t>
    <phoneticPr fontId="4"/>
  </si>
  <si>
    <t>CAM</t>
    <phoneticPr fontId="4"/>
  </si>
  <si>
    <t>VT8F</t>
    <phoneticPr fontId="4"/>
  </si>
  <si>
    <t>Webカメラ</t>
    <phoneticPr fontId="4"/>
  </si>
  <si>
    <t>CMS-V50BK</t>
    <phoneticPr fontId="4"/>
  </si>
  <si>
    <t>ETC015</t>
    <phoneticPr fontId="4"/>
  </si>
  <si>
    <t>logicool</t>
    <phoneticPr fontId="4"/>
  </si>
  <si>
    <t>2512ZBH2LXN6</t>
    <phoneticPr fontId="4"/>
  </si>
  <si>
    <t>応接室No.6</t>
    <rPh sb="0" eb="3">
      <t>オウセツシツ</t>
    </rPh>
    <phoneticPr fontId="4"/>
  </si>
  <si>
    <t>MSPK</t>
    <phoneticPr fontId="4"/>
  </si>
  <si>
    <t>マイクスピーカー</t>
    <phoneticPr fontId="4"/>
  </si>
  <si>
    <t>YAMAHA</t>
    <phoneticPr fontId="4"/>
  </si>
  <si>
    <t>YVC-1000</t>
    <phoneticPr fontId="4"/>
  </si>
  <si>
    <t>ETC017</t>
    <phoneticPr fontId="4"/>
  </si>
  <si>
    <t>E4:46:B0:4E:6E:ED</t>
  </si>
  <si>
    <t>58:6D:67:BD:C9:B4</t>
  </si>
  <si>
    <t>E4:46:B0:4E:6F:12</t>
  </si>
  <si>
    <t>58:6D:67:BD:CF:9A</t>
  </si>
  <si>
    <t>EC-C17LBK</t>
  </si>
  <si>
    <t>S4F150754</t>
  </si>
  <si>
    <t>S4F150765</t>
  </si>
  <si>
    <t>ETC018</t>
  </si>
  <si>
    <t>MIC</t>
  </si>
  <si>
    <t>拡張マイク</t>
  </si>
  <si>
    <t>YAMAHA</t>
  </si>
  <si>
    <t>YVC-MIC1000EX</t>
  </si>
  <si>
    <t>S4G319101</t>
  </si>
  <si>
    <t>応接室No.6</t>
  </si>
  <si>
    <t>会議室No.7</t>
  </si>
  <si>
    <t>都築 隆</t>
  </si>
  <si>
    <r>
      <t>旧:梅澤、</t>
    </r>
    <r>
      <rPr>
        <sz val="11"/>
        <color rgb="FFFF0000"/>
        <rFont val="ＭＳ Ｐゴシック"/>
        <family val="3"/>
        <charset val="128"/>
      </rPr>
      <t>au圏外</t>
    </r>
    <r>
      <rPr>
        <sz val="11"/>
        <rFont val="ＭＳ Ｐゴシック"/>
        <family val="3"/>
        <charset val="128"/>
      </rPr>
      <t>-&gt;株主総会用</t>
    </r>
  </si>
  <si>
    <t>バッテリー容量:93%,異常なし(2025.6.27)</t>
  </si>
  <si>
    <t>バッテリー容量:99%,異常なし(2025.6.27)</t>
  </si>
  <si>
    <t>バッテリー容量:87%,異常なし(2025.6.27)</t>
  </si>
  <si>
    <t>バッテリー容量:95%,異常なし(2025.6.27)</t>
  </si>
  <si>
    <t>バッテリー容量:89%,異常なし(2025.6.27)</t>
  </si>
  <si>
    <t>バッテリー容量:94%,異常なし(2025.6.27)</t>
  </si>
  <si>
    <t>バッテリー容量:96%,異常なし(2025.6.27)</t>
  </si>
  <si>
    <t>太田 賢孝</t>
  </si>
  <si>
    <t>寺下 大陸</t>
  </si>
  <si>
    <t>E4:46:B0:4E:6E:A8</t>
  </si>
  <si>
    <t>58:6D:67:BD:C9:A5</t>
  </si>
  <si>
    <t>坂元-&gt;</t>
  </si>
  <si>
    <t>旧:仙田-&gt;スコッツ用2-&gt;</t>
  </si>
  <si>
    <t>小堺 美月</t>
  </si>
  <si>
    <t>08:92:04:BC:09:AD</t>
  </si>
  <si>
    <t>80:CE:62:79:EF:8C</t>
  </si>
  <si>
    <t>80:CE:62:79:EE:96</t>
  </si>
  <si>
    <t>80:CE:62:79:EE:5D</t>
  </si>
  <si>
    <t>80:CE:62:79:EE:C4</t>
  </si>
  <si>
    <t>80:CE:62:79:EE:73</t>
  </si>
  <si>
    <t>B0:4F:13:20:5C:83</t>
  </si>
  <si>
    <t>80:CE:62:79:EF:56</t>
  </si>
  <si>
    <t>B0:4F:13:20:5C:7D</t>
  </si>
  <si>
    <t>94:BD:BE:78:D7:B1</t>
  </si>
  <si>
    <t>80:CE:62:79:EF:96</t>
  </si>
  <si>
    <t>80:CE:62:79:EF:89</t>
  </si>
  <si>
    <t>80:CE:62:79:EF:6D</t>
  </si>
  <si>
    <t>80:CE:62:79:EF:91</t>
  </si>
  <si>
    <t>94:BD:BE:78:D7:4E</t>
  </si>
  <si>
    <t>80:CE:62:79:EF:87</t>
  </si>
  <si>
    <t>80:CE:62:79:EF:A3</t>
  </si>
  <si>
    <t>08:92:04:D2:B4:AD</t>
  </si>
  <si>
    <t>80:CE:62:79:EE:99</t>
  </si>
  <si>
    <t>80:CE:62:79:EF:AC</t>
  </si>
  <si>
    <t>80:CE:62:79:EF:9F</t>
  </si>
  <si>
    <t>80:CE:62:79:EF:0A</t>
  </si>
  <si>
    <t>80:CE:62:79:EE:9B</t>
  </si>
  <si>
    <t>80:CE:62:79:EF:94</t>
  </si>
  <si>
    <t>80:CE:62:79:EF:86</t>
  </si>
  <si>
    <t>(NICなし)</t>
  </si>
  <si>
    <t>80:CE:62:78:B1:43</t>
  </si>
  <si>
    <t>80:CE:62:79:EF:9C</t>
  </si>
  <si>
    <t>80:CE:62:79:EF:67</t>
  </si>
  <si>
    <t>94:BD:BE:78:D7:A9</t>
  </si>
  <si>
    <t>80:CE:62:79:EF:8F</t>
  </si>
  <si>
    <t>80:CE:62:79:EF:A1</t>
  </si>
  <si>
    <t>80:CE:62:79:EE:70</t>
  </si>
  <si>
    <t>80:CE:62:79:EF:95</t>
  </si>
  <si>
    <t>08:92:04:C2:00:60</t>
  </si>
  <si>
    <t>80:CE:62:79:EF:88</t>
  </si>
  <si>
    <t>80:CE:62:79:EE:C7</t>
  </si>
  <si>
    <t>80:CE:62:79:EF:9A</t>
  </si>
  <si>
    <t>94:BD:BE:78:D7:AF</t>
  </si>
  <si>
    <t>F8:B4:6A:F8:42:DC</t>
  </si>
  <si>
    <t>94:BD:BE:78:D7:A5</t>
  </si>
  <si>
    <t>F8:B4:6A:F8:46:E3</t>
  </si>
  <si>
    <t>48:AD:9A:C4:92:03</t>
  </si>
  <si>
    <t>E8:D8:D1:40:F3:43</t>
  </si>
  <si>
    <t>E8:D8:D1:40:F4:ED</t>
  </si>
  <si>
    <t>7C:57:58:6C:54:C0</t>
  </si>
  <si>
    <t>F4:F1:9E:27:FC:43</t>
  </si>
  <si>
    <t>84:E8:CB:32:57:F1</t>
  </si>
  <si>
    <t>48:EA:62:29:83:F0</t>
  </si>
  <si>
    <t>48:EA:62:29:84:B8</t>
  </si>
  <si>
    <t>84:E8:CB:32:57:EE</t>
  </si>
  <si>
    <t>48:EA:62:29:86:84</t>
  </si>
  <si>
    <t>F4:F1:9E:27:FA:F0</t>
  </si>
  <si>
    <t>58:6D:67:BC:9E:63</t>
  </si>
  <si>
    <t>E4:46:B0:4E:6D:E5</t>
  </si>
  <si>
    <t>58:6D:67:BD:C9:A0</t>
  </si>
  <si>
    <t>E4:46:B0:4E:6F:69</t>
  </si>
  <si>
    <t>08:8e:90:3c:d9:8f</t>
  </si>
  <si>
    <t>80:CE:62:79:EF:84</t>
  </si>
  <si>
    <t>84:e8:cb:32:29:2b</t>
  </si>
  <si>
    <t>c4:d0:e3:76:25:e1</t>
  </si>
  <si>
    <t>48:F1:7F:D4:A3:A0</t>
  </si>
  <si>
    <t>C4:65:16:B9:5F:60</t>
  </si>
  <si>
    <t>ETC016</t>
  </si>
  <si>
    <t>DSP053</t>
  </si>
  <si>
    <t>DSP054</t>
  </si>
  <si>
    <t>DSP055</t>
  </si>
  <si>
    <t>DSP056</t>
  </si>
  <si>
    <t>VT8F</t>
  </si>
  <si>
    <t>AOAM105</t>
  </si>
  <si>
    <t>VTで購入、スコッツで設定</t>
  </si>
  <si>
    <t>スコッツ用(仁木)</t>
  </si>
  <si>
    <t>REGZA</t>
  </si>
  <si>
    <t>75M550M</t>
  </si>
  <si>
    <t>50M550M</t>
  </si>
  <si>
    <t>18595765</t>
  </si>
  <si>
    <t>CC:12:28:55:91:9E</t>
  </si>
  <si>
    <t>E4:E3:3D:C8:1B:1A</t>
  </si>
  <si>
    <t>18689369</t>
  </si>
  <si>
    <t>CC:12:28:5C:FC:BC</t>
  </si>
  <si>
    <t>D4:0A:DC:41:0E:5A</t>
  </si>
  <si>
    <t>219-1</t>
  </si>
  <si>
    <t>222-1</t>
  </si>
  <si>
    <t>221-1</t>
  </si>
  <si>
    <t>BTR001</t>
  </si>
  <si>
    <t>BTR</t>
  </si>
  <si>
    <t>VT9F</t>
  </si>
  <si>
    <t>StarLink電源ユニット</t>
  </si>
  <si>
    <t>ECOFLOW</t>
  </si>
  <si>
    <t>DELTA 2 Max</t>
  </si>
  <si>
    <t>NS015</t>
  </si>
  <si>
    <t>WLX222</t>
  </si>
  <si>
    <t>Cisco</t>
  </si>
  <si>
    <t>BS-GSL2008P</t>
  </si>
  <si>
    <t>DSK070</t>
  </si>
  <si>
    <t>DSK071</t>
  </si>
  <si>
    <t>DSK072</t>
  </si>
  <si>
    <t>HP</t>
  </si>
  <si>
    <t>JPH524NTGR</t>
  </si>
  <si>
    <t>10:B6:76:7D:48:63</t>
  </si>
  <si>
    <t>JPH524NTH3</t>
  </si>
  <si>
    <t>10:B6:76:7D:44:2D</t>
  </si>
  <si>
    <t>JPH524NTGX</t>
  </si>
  <si>
    <t>44:1B:88:46:8E:F1</t>
  </si>
  <si>
    <t>00:8A:76:8C:09:AD</t>
  </si>
  <si>
    <t>44:1B:88:3F:1B:E6</t>
  </si>
  <si>
    <t>88:66:5A:67:8D:39</t>
  </si>
  <si>
    <t>44:1B:88:6E:83:A7</t>
  </si>
  <si>
    <t>88:66:5A:65:98:75</t>
  </si>
  <si>
    <t>4C:2E:B4:DC:A7:37</t>
  </si>
  <si>
    <t>4C:2E:B4:DE:C2:74</t>
  </si>
  <si>
    <t>4C:2E:B4:E0:F7:7F</t>
  </si>
  <si>
    <t>4C:2E:B4:DB:5B:BB</t>
  </si>
  <si>
    <t>4C:2E:B4:E3:6E:BE</t>
  </si>
  <si>
    <t>4C:2E:B4:EC:03:5B</t>
  </si>
  <si>
    <t>4C:2E:B4:E6:6C:EB</t>
  </si>
  <si>
    <t>4C:2E:B4:D7:4A:4B</t>
  </si>
  <si>
    <t>4C:2E:B4:D8:9F:29</t>
  </si>
  <si>
    <t>4C:2E:B4:D6:27:92</t>
  </si>
  <si>
    <t>4C:2E:B4:E9:E5:D2</t>
  </si>
  <si>
    <t>4C:2E:B4:E3:62:FB</t>
  </si>
  <si>
    <t>4C:2E:B4:E9:71:95</t>
  </si>
  <si>
    <t>旧:櫻井-&gt;木村-&gt;研修用
ACアダプタ追加購入</t>
  </si>
  <si>
    <t>木村 信保</t>
  </si>
  <si>
    <t>小林 誠生</t>
  </si>
  <si>
    <t>早川 里子</t>
  </si>
  <si>
    <t>Series 5 527sh</t>
  </si>
  <si>
    <t>3CM5131QKB</t>
  </si>
  <si>
    <t>PTZ Pro 2 CC2900EP</t>
  </si>
  <si>
    <t>SANWA SUPPLY</t>
  </si>
  <si>
    <t>LSW6-GT-5ESL/NBK</t>
  </si>
  <si>
    <t>20617150611143</t>
  </si>
  <si>
    <t>20567650410541</t>
  </si>
  <si>
    <t>EC:5A:31:C8:99:71</t>
  </si>
  <si>
    <t>NS016</t>
  </si>
  <si>
    <t>Fn11キートップが外れている</t>
    <rPh sb="10" eb="11">
      <t>ハズ</t>
    </rPh>
    <phoneticPr fontId="4"/>
  </si>
  <si>
    <t>LIFEBOOK U9313/N</t>
    <phoneticPr fontId="4"/>
  </si>
  <si>
    <t>30:13:8B:8F:33:C4</t>
    <phoneticPr fontId="4"/>
  </si>
  <si>
    <t>D0:AD:08:1D:D7:DD</t>
    <phoneticPr fontId="4"/>
  </si>
  <si>
    <t>D0:AD:08:1D:D8:11</t>
    <phoneticPr fontId="4"/>
  </si>
  <si>
    <t>PAD020</t>
    <phoneticPr fontId="4"/>
  </si>
  <si>
    <t>iPadAir13(M3)</t>
    <phoneticPr fontId="4"/>
  </si>
  <si>
    <t>HF04WCYWTR</t>
    <phoneticPr fontId="4"/>
  </si>
  <si>
    <t>A3268</t>
    <phoneticPr fontId="4"/>
  </si>
  <si>
    <t>34:F6:8D:27:3C:20</t>
    <phoneticPr fontId="4"/>
  </si>
  <si>
    <t>NOT147</t>
    <phoneticPr fontId="4"/>
  </si>
  <si>
    <t>南アフリカ</t>
    <rPh sb="0" eb="1">
      <t>ミナミ</t>
    </rPh>
    <phoneticPr fontId="4"/>
  </si>
  <si>
    <t>85111973H</t>
    <phoneticPr fontId="4"/>
  </si>
  <si>
    <t>NOT148</t>
    <phoneticPr fontId="4"/>
  </si>
  <si>
    <t>i5-1334U</t>
    <phoneticPr fontId="4"/>
  </si>
  <si>
    <t>85111974H</t>
    <phoneticPr fontId="4"/>
  </si>
  <si>
    <t>勝野</t>
    <rPh sb="0" eb="2">
      <t>カツノ</t>
    </rPh>
    <phoneticPr fontId="4"/>
  </si>
  <si>
    <t>都築</t>
    <rPh sb="0" eb="2">
      <t>ツヅキ</t>
    </rPh>
    <phoneticPr fontId="4"/>
  </si>
  <si>
    <t>NOT149</t>
    <phoneticPr fontId="4"/>
  </si>
  <si>
    <t>85111975H</t>
    <phoneticPr fontId="4"/>
  </si>
  <si>
    <t>旧石榑-&gt;武市-&gt;</t>
    <rPh sb="0" eb="1">
      <t>きゅう</t>
    </rPh>
    <rPh sb="1" eb="3">
      <t>いしぐれ</t>
    </rPh>
    <rPh sb="5" eb="7">
      <t>たけいち</t>
    </rPh>
    <phoneticPr fontId="4" type="Hiragana"/>
  </si>
  <si>
    <t>トラスト用</t>
    <rPh sb="4" eb="5">
      <t>ヨウ</t>
    </rPh>
    <phoneticPr fontId="4"/>
  </si>
  <si>
    <t>58:6D:67:BE:76:D9</t>
    <phoneticPr fontId="4"/>
  </si>
  <si>
    <t>E4:46:B0:4E:6F:9F</t>
    <phoneticPr fontId="4"/>
  </si>
  <si>
    <t>58:6D:67:BD:D1:52</t>
    <phoneticPr fontId="4"/>
  </si>
  <si>
    <t>58:6D:67:BD:BC:F8</t>
    <phoneticPr fontId="4"/>
  </si>
  <si>
    <t>E4:46:B0:4E:6F:BE</t>
    <phoneticPr fontId="4"/>
  </si>
  <si>
    <t>石田</t>
    <rPh sb="0" eb="2">
      <t>イシダ</t>
    </rPh>
    <phoneticPr fontId="4"/>
  </si>
  <si>
    <t>68:45:F1:33:BD:B8</t>
    <phoneticPr fontId="4"/>
  </si>
  <si>
    <t>68:45:F1:2C:BD:B8</t>
    <phoneticPr fontId="4"/>
  </si>
  <si>
    <t>9C:65:EB:00:F2:3A</t>
    <phoneticPr fontId="4"/>
  </si>
  <si>
    <t>旧:山﨑-&gt;都築-&gt;</t>
    <rPh sb="0" eb="1">
      <t>キュウ</t>
    </rPh>
    <rPh sb="2" eb="4">
      <t>ヤマザキ</t>
    </rPh>
    <rPh sb="6" eb="8">
      <t>ツヅキ</t>
    </rPh>
    <phoneticPr fontId="4"/>
  </si>
  <si>
    <t>大場-&gt;江藤-&gt;西田</t>
    <rPh sb="8" eb="10">
      <t>ニシダ</t>
    </rPh>
    <phoneticPr fontId="4"/>
  </si>
  <si>
    <t>58:6D:67:0F:00:B9</t>
    <phoneticPr fontId="4"/>
  </si>
  <si>
    <t>2025.4.14メモリ増設
西田-&gt;</t>
    <rPh sb="12" eb="14">
      <t>ゾウセツ</t>
    </rPh>
    <rPh sb="15" eb="17">
      <t>ニシダ</t>
    </rPh>
    <phoneticPr fontId="4"/>
  </si>
  <si>
    <t>10:B6:76:7D:49:17</t>
    <phoneticPr fontId="4"/>
  </si>
  <si>
    <t>旧:伊藤圭-&gt;田口-&gt;日比野</t>
    <rPh sb="0" eb="1">
      <t>キュウ</t>
    </rPh>
    <rPh sb="2" eb="4">
      <t>イトウ</t>
    </rPh>
    <rPh sb="4" eb="5">
      <t>ケイ</t>
    </rPh>
    <rPh sb="7" eb="9">
      <t>タグチ</t>
    </rPh>
    <rPh sb="11" eb="14">
      <t>ヒビノ</t>
    </rPh>
    <phoneticPr fontId="4"/>
  </si>
  <si>
    <t>仁木-&gt;</t>
    <rPh sb="0" eb="2">
      <t>ニキ</t>
    </rPh>
    <phoneticPr fontId="4"/>
  </si>
  <si>
    <t>次回リプレース目安</t>
    <rPh sb="0" eb="2">
      <t>ジカイ</t>
    </rPh>
    <rPh sb="7" eb="9">
      <t>メヤス</t>
    </rPh>
    <phoneticPr fontId="4"/>
  </si>
  <si>
    <t>(回収予定)</t>
    <rPh sb="1" eb="3">
      <t>カイシュウ</t>
    </rPh>
    <rPh sb="3" eb="5">
      <t>ヨテイ</t>
    </rPh>
    <phoneticPr fontId="4"/>
  </si>
  <si>
    <t>(予備機と交換)</t>
    <rPh sb="1" eb="4">
      <t>ヨビキ</t>
    </rPh>
    <rPh sb="5" eb="7">
      <t>コウカン</t>
    </rPh>
    <phoneticPr fontId="4"/>
  </si>
  <si>
    <t>(予備機)</t>
    <rPh sb="1" eb="4">
      <t>ヨビキ</t>
    </rPh>
    <phoneticPr fontId="4"/>
  </si>
  <si>
    <t>予備機</t>
    <phoneticPr fontId="4"/>
  </si>
  <si>
    <t>2027/11/14
-&gt; 2027/3/28</t>
    <phoneticPr fontId="4"/>
  </si>
  <si>
    <t>(予備(現役))</t>
    <rPh sb="4" eb="6">
      <t>ゲンエキ</t>
    </rPh>
    <phoneticPr fontId="4"/>
  </si>
  <si>
    <t>(予備(古))</t>
    <rPh sb="4" eb="5">
      <t>フル</t>
    </rPh>
    <phoneticPr fontId="4"/>
  </si>
  <si>
    <t>(予備(古))電源なし</t>
    <phoneticPr fontId="4"/>
  </si>
  <si>
    <t>(予備(古))</t>
    <rPh sb="1" eb="3">
      <t>よび</t>
    </rPh>
    <phoneticPr fontId="4" type="Hiragana"/>
  </si>
  <si>
    <t>(予備(古))電源無し</t>
    <rPh sb="1" eb="3">
      <t>よび</t>
    </rPh>
    <rPh sb="7" eb="10">
      <t>でんげんな</t>
    </rPh>
    <phoneticPr fontId="4" type="Hiragana"/>
  </si>
  <si>
    <t>NS017</t>
    <phoneticPr fontId="4"/>
  </si>
  <si>
    <t>NETGEAR</t>
    <phoneticPr fontId="4"/>
  </si>
  <si>
    <t>GS308-300JPS</t>
    <phoneticPr fontId="4"/>
  </si>
  <si>
    <t>7M614B52A45F8</t>
    <phoneticPr fontId="4"/>
  </si>
  <si>
    <t>NS018</t>
    <phoneticPr fontId="4"/>
  </si>
  <si>
    <t>7M614B5UA4151</t>
    <phoneticPr fontId="4"/>
  </si>
  <si>
    <t>NS019</t>
    <phoneticPr fontId="4"/>
  </si>
  <si>
    <t>GS305E-100JPS</t>
    <phoneticPr fontId="4"/>
  </si>
  <si>
    <t>28:94:01:79:63:49</t>
    <phoneticPr fontId="4"/>
  </si>
  <si>
    <t>5W17585PA1F3C</t>
    <phoneticPr fontId="4"/>
  </si>
  <si>
    <t>(予備(不良))</t>
    <rPh sb="1" eb="3">
      <t>ヨビ</t>
    </rPh>
    <rPh sb="4" eb="6">
      <t>フリョウ</t>
    </rPh>
    <phoneticPr fontId="4"/>
  </si>
  <si>
    <t>キーボード「8」の感度が悪い</t>
    <rPh sb="9" eb="11">
      <t>カンド</t>
    </rPh>
    <rPh sb="12" eb="13">
      <t>ワル</t>
    </rPh>
    <phoneticPr fontId="4"/>
  </si>
  <si>
    <t>山田 雅恵</t>
    <rPh sb="0" eb="2">
      <t>ヤマダ</t>
    </rPh>
    <rPh sb="3" eb="5">
      <t>マサエ</t>
    </rPh>
    <phoneticPr fontId="4"/>
  </si>
  <si>
    <t>内部監査室</t>
    <rPh sb="0" eb="5">
      <t>ナイブカンサシツ</t>
    </rPh>
    <phoneticPr fontId="4"/>
  </si>
  <si>
    <t>予備機(現役)</t>
    <rPh sb="4" eb="6">
      <t>ゲンエキ</t>
    </rPh>
    <phoneticPr fontId="4"/>
  </si>
  <si>
    <t>NOT150</t>
    <phoneticPr fontId="4"/>
  </si>
  <si>
    <t>山内 一郎</t>
    <rPh sb="0" eb="2">
      <t>ヤマウチ</t>
    </rPh>
    <rPh sb="3" eb="5">
      <t>イチロウ</t>
    </rPh>
    <phoneticPr fontId="4"/>
  </si>
  <si>
    <t>Y5040964H</t>
    <phoneticPr fontId="4"/>
  </si>
  <si>
    <t>Core5 120U</t>
    <phoneticPr fontId="4"/>
  </si>
  <si>
    <t>8Gx2 DDR4-3200</t>
    <phoneticPr fontId="4"/>
  </si>
  <si>
    <t>保証期間</t>
    <rPh sb="0" eb="2">
      <t>ホショウ</t>
    </rPh>
    <rPh sb="2" eb="4">
      <t>キカン</t>
    </rPh>
    <phoneticPr fontId="4"/>
  </si>
  <si>
    <t>保証内容</t>
    <rPh sb="0" eb="4">
      <t>ホショウナイヨウ</t>
    </rPh>
    <phoneticPr fontId="4"/>
  </si>
  <si>
    <t>引取修理</t>
    <rPh sb="0" eb="4">
      <t>ヒキトリシュウリ</t>
    </rPh>
    <phoneticPr fontId="4"/>
  </si>
  <si>
    <t>40:C2:BA:B9:0D:07</t>
    <phoneticPr fontId="4"/>
  </si>
  <si>
    <t>E8:BF:E1:A6:56:D5</t>
    <phoneticPr fontId="4"/>
  </si>
  <si>
    <t>dynabook</t>
    <phoneticPr fontId="4"/>
  </si>
  <si>
    <t>dynabook SJ73/LY</t>
    <phoneticPr fontId="4"/>
  </si>
  <si>
    <t>dynabook G83/LY</t>
    <phoneticPr fontId="4"/>
  </si>
  <si>
    <t>石田 健人(現地アシ使用中)</t>
    <rPh sb="0" eb="2">
      <t>イシダ</t>
    </rPh>
    <rPh sb="3" eb="5">
      <t>タケヒト</t>
    </rPh>
    <rPh sb="6" eb="8">
      <t>ゲンチ</t>
    </rPh>
    <rPh sb="10" eb="13">
      <t>シヨウチュウ</t>
    </rPh>
    <phoneticPr fontId="4"/>
  </si>
  <si>
    <t>会議室No.7</t>
    <rPh sb="0" eb="3">
      <t>カイギシツ</t>
    </rPh>
    <phoneticPr fontId="4"/>
  </si>
  <si>
    <t>REGZA</t>
    <phoneticPr fontId="4"/>
  </si>
  <si>
    <t>75M550R</t>
    <phoneticPr fontId="4"/>
  </si>
  <si>
    <t>会議室No.9(未使用)</t>
    <rPh sb="8" eb="11">
      <t>ミシヨウ</t>
    </rPh>
    <phoneticPr fontId="4"/>
  </si>
  <si>
    <t>E4:8A:93:5B:68:9C</t>
    <phoneticPr fontId="4"/>
  </si>
  <si>
    <t>B8:D8:2D:3A:4D:96</t>
    <phoneticPr fontId="4"/>
  </si>
  <si>
    <t>NTT</t>
    <phoneticPr fontId="4"/>
  </si>
  <si>
    <t>ZX2-&lt;24&gt;IPTEL-&lt;1&gt;&lt;W&gt;</t>
    <phoneticPr fontId="4"/>
  </si>
  <si>
    <t>管理番号: Z2E2505681</t>
    <rPh sb="0" eb="4">
      <t>カンリバンゴウ</t>
    </rPh>
    <phoneticPr fontId="4"/>
  </si>
  <si>
    <t>管理番号: Z2E2505678</t>
    <rPh sb="0" eb="4">
      <t>カンリバンゴウ</t>
    </rPh>
    <phoneticPr fontId="4"/>
  </si>
  <si>
    <t>管理番号: Z2E2505682</t>
    <rPh sb="0" eb="4">
      <t>カンリバンゴウ</t>
    </rPh>
    <phoneticPr fontId="4"/>
  </si>
  <si>
    <t>F4:96:51:89:25:8A</t>
    <phoneticPr fontId="4"/>
  </si>
  <si>
    <t>管理番号: Z2E2505680</t>
    <rPh sb="0" eb="4">
      <t>カンリバンゴウ</t>
    </rPh>
    <phoneticPr fontId="4"/>
  </si>
  <si>
    <t>F4:96:51:89:25:8D</t>
    <phoneticPr fontId="4"/>
  </si>
  <si>
    <t>管理番号: Z2E2505679</t>
    <rPh sb="0" eb="4">
      <t>カンリバンゴウ</t>
    </rPh>
    <phoneticPr fontId="4"/>
  </si>
  <si>
    <t>F4:96:51:89:25:92</t>
    <phoneticPr fontId="4"/>
  </si>
  <si>
    <t>NOT151</t>
  </si>
  <si>
    <t>NOT152</t>
  </si>
  <si>
    <t>NOT153</t>
  </si>
  <si>
    <t>NOT154</t>
  </si>
  <si>
    <t>Elitebook 635 Aero G11</t>
  </si>
  <si>
    <t>JPH552BS8R</t>
  </si>
  <si>
    <t>Ryzen 5 8640U</t>
  </si>
  <si>
    <t>3年引取修理</t>
  </si>
  <si>
    <t>9C:C7:D3:C0:AD:58</t>
  </si>
  <si>
    <t>9C:C7:D3:C0:E1:A8</t>
  </si>
  <si>
    <t>JPH552BS9Y</t>
  </si>
  <si>
    <t>JPH552BS98</t>
  </si>
  <si>
    <t>TEL01</t>
  </si>
  <si>
    <t>TEL02</t>
  </si>
  <si>
    <t>TEL03</t>
  </si>
  <si>
    <t>TEL05</t>
  </si>
  <si>
    <t>TEL06</t>
  </si>
  <si>
    <t>TEL07</t>
  </si>
  <si>
    <t>TEL08</t>
  </si>
  <si>
    <t>3F</t>
  </si>
  <si>
    <t>トラスト</t>
  </si>
  <si>
    <t>山内常務</t>
  </si>
  <si>
    <t>監査等委員</t>
  </si>
  <si>
    <t>総務</t>
  </si>
  <si>
    <t>内部監査室</t>
  </si>
  <si>
    <t>経理</t>
  </si>
  <si>
    <t>高橋社長</t>
  </si>
  <si>
    <t>受付</t>
  </si>
  <si>
    <t>TEL04</t>
  </si>
  <si>
    <t>管理番号: Z2W2504316</t>
  </si>
  <si>
    <t>00:50:51:36:A1:FC</t>
  </si>
  <si>
    <t>管理番号: Z2W2504317</t>
  </si>
  <si>
    <t>00:50:51:36:A1:F9</t>
  </si>
  <si>
    <t>管理番号: Z2W2504315</t>
  </si>
  <si>
    <t>00:50:51:36:A1:FB</t>
  </si>
  <si>
    <t>「U」キーが「J」になっている</t>
  </si>
  <si>
    <t>CarePack Serial No.: X4CRY3S9W865</t>
  </si>
  <si>
    <t>CarePack Serial No.: X5W78V3L29C6</t>
  </si>
  <si>
    <t>JPH552BS9M</t>
  </si>
  <si>
    <t>CarePack Serial No.: XHCK62N79534</t>
  </si>
  <si>
    <t>CarePack Serial No.: XVM62RBKC745</t>
  </si>
  <si>
    <t>R4603128</t>
  </si>
  <si>
    <t>型名</t>
  </si>
  <si>
    <t>FMVU66063</t>
  </si>
  <si>
    <t>予備機</t>
  </si>
  <si>
    <t>BCP用</t>
  </si>
  <si>
    <t>VT5F(会7)</t>
  </si>
  <si>
    <t>スピーカー、有線イヤホンから音でない</t>
  </si>
  <si>
    <t>PAD021</t>
  </si>
  <si>
    <t>JQ9R32W372</t>
  </si>
  <si>
    <t>イオシスにて中古購入</t>
  </si>
  <si>
    <t>DSP066</t>
  </si>
  <si>
    <t>DSP067</t>
  </si>
  <si>
    <t>DSP068</t>
  </si>
  <si>
    <t>DSP069</t>
  </si>
  <si>
    <t>1H36042FJS</t>
  </si>
  <si>
    <t>60:C4:18:01:C8:12</t>
  </si>
  <si>
    <t>1H36042FDV</t>
  </si>
  <si>
    <t>保証終了日</t>
  </si>
  <si>
    <t>60:C4:18:01:C8:0C</t>
  </si>
  <si>
    <t>1H36042FJN</t>
  </si>
  <si>
    <t>60:C4:18:01:C8:17</t>
  </si>
  <si>
    <t>1H36042FJM</t>
  </si>
  <si>
    <t>60:C4:18:01:C8:2B</t>
  </si>
  <si>
    <t>DMT065</t>
  </si>
  <si>
    <t>DMT066</t>
  </si>
  <si>
    <t>DMT067</t>
  </si>
  <si>
    <t>DMT068</t>
  </si>
  <si>
    <t>2041879-0069</t>
  </si>
  <si>
    <t>2041879-0094</t>
  </si>
  <si>
    <t>2041879-0077</t>
  </si>
  <si>
    <t>2041879-0089</t>
  </si>
  <si>
    <t>松本 利駒</t>
  </si>
  <si>
    <t>170-1</t>
  </si>
  <si>
    <t>170-2</t>
  </si>
  <si>
    <t>170-3</t>
  </si>
  <si>
    <t>170-4</t>
  </si>
  <si>
    <t>170-5</t>
  </si>
  <si>
    <t>170-6</t>
  </si>
  <si>
    <t>170-7</t>
  </si>
  <si>
    <t>170-8</t>
  </si>
  <si>
    <t>170-9</t>
  </si>
  <si>
    <t>170-10</t>
  </si>
  <si>
    <t>170-11</t>
  </si>
  <si>
    <t>170-12</t>
  </si>
  <si>
    <t>170-13</t>
  </si>
  <si>
    <t>170-14</t>
  </si>
  <si>
    <t>170-15</t>
  </si>
  <si>
    <t>170-16</t>
  </si>
  <si>
    <t>170-17</t>
  </si>
  <si>
    <t>170-18</t>
  </si>
  <si>
    <t>170-19</t>
  </si>
  <si>
    <t>170-20</t>
  </si>
  <si>
    <t>170-21</t>
  </si>
  <si>
    <t>170-22</t>
  </si>
  <si>
    <t>170-23</t>
  </si>
  <si>
    <t>170-24</t>
  </si>
  <si>
    <t>170-25</t>
  </si>
  <si>
    <t>170-26</t>
  </si>
  <si>
    <t>170-27</t>
  </si>
  <si>
    <t>170-28</t>
  </si>
  <si>
    <t>170-29</t>
  </si>
  <si>
    <t>170-30</t>
  </si>
  <si>
    <t>170-31</t>
  </si>
  <si>
    <t>170-32</t>
  </si>
  <si>
    <t>170-33</t>
  </si>
  <si>
    <t>170-34</t>
  </si>
  <si>
    <t>170-35</t>
  </si>
  <si>
    <t>170-36</t>
  </si>
  <si>
    <t>170-37</t>
  </si>
  <si>
    <t>220-1</t>
  </si>
  <si>
    <t>TEL09</t>
  </si>
  <si>
    <t>YeaLink</t>
  </si>
  <si>
    <t>201043H090017280</t>
  </si>
  <si>
    <t>瀧本 峰男</t>
  </si>
  <si>
    <t>監査役</t>
  </si>
  <si>
    <t>BMW札幌</t>
  </si>
  <si>
    <t>SIP-T31P</t>
    <phoneticPr fontId="4"/>
  </si>
  <si>
    <t>髙橋 大輔</t>
  </si>
  <si>
    <t>山口 笑佳</t>
  </si>
  <si>
    <t>中島 寿和</t>
  </si>
  <si>
    <t>山田 慎一</t>
  </si>
  <si>
    <t>LIFEBOOK U9313/N</t>
    <phoneticPr fontId="4"/>
  </si>
  <si>
    <t>9C:C7:D3:C0:19:76</t>
    <phoneticPr fontId="4"/>
  </si>
  <si>
    <t>9C:C7:D3:C0:19:12</t>
    <phoneticPr fontId="4"/>
  </si>
  <si>
    <t>BCP用(長野日産)</t>
  </si>
  <si>
    <t>豊田 幸宣</t>
  </si>
  <si>
    <t>間瀬 庸介</t>
  </si>
  <si>
    <t>熊田 遥奈</t>
  </si>
  <si>
    <t>中西 風輝</t>
  </si>
  <si>
    <t>F4:96:51:89:25:8B</t>
  </si>
  <si>
    <t>F4:96:51:89:25:90</t>
  </si>
  <si>
    <t>NS020</t>
  </si>
  <si>
    <t>Z7G02050CK</t>
  </si>
  <si>
    <t>会議室No.7(グループ会議用)</t>
  </si>
  <si>
    <t>AC:44:F2:E7:9C:06</t>
  </si>
  <si>
    <t>橋本 康平</t>
  </si>
  <si>
    <t>08:8E:90:3C:DB:F1</t>
  </si>
  <si>
    <t>i5-1334U</t>
  </si>
  <si>
    <t>dynabook G83/LY</t>
  </si>
  <si>
    <t>16Gx1 DDR4-3200M</t>
  </si>
  <si>
    <t>SSD 256GB M2</t>
  </si>
  <si>
    <t>80:E4:BA:E7:19:9A</t>
  </si>
  <si>
    <t>清水 宣宏</t>
  </si>
  <si>
    <t>(予備(古))</t>
  </si>
  <si>
    <t>土橋 邦夫</t>
  </si>
  <si>
    <t>bc:6e:e2:e7:bc:92</t>
  </si>
  <si>
    <t>NS021</t>
  </si>
  <si>
    <t>EHC-G08MN4A-HJB</t>
  </si>
  <si>
    <t>1761L857000017A</t>
  </si>
  <si>
    <t>導入額(税込)</t>
  </si>
  <si>
    <t>38:97:A4:9B:F7:34</t>
  </si>
  <si>
    <t>GS308-300JPS</t>
  </si>
  <si>
    <t>DMT069</t>
    <phoneticPr fontId="4"/>
  </si>
  <si>
    <t>DMT070</t>
    <phoneticPr fontId="4"/>
  </si>
  <si>
    <t>DMT071</t>
    <phoneticPr fontId="4"/>
  </si>
  <si>
    <t>DMT072</t>
    <phoneticPr fontId="4"/>
  </si>
  <si>
    <t>DMT073</t>
    <phoneticPr fontId="4"/>
  </si>
  <si>
    <t>導入額(税抜)</t>
    <rPh sb="0" eb="2">
      <t>ドウニュウ</t>
    </rPh>
    <rPh sb="2" eb="3">
      <t>ガク</t>
    </rPh>
    <rPh sb="4" eb="6">
      <t>ゼイヌ</t>
    </rPh>
    <phoneticPr fontId="4"/>
  </si>
  <si>
    <t>2051776-0275</t>
    <phoneticPr fontId="4"/>
  </si>
  <si>
    <t>2041370-0893</t>
    <phoneticPr fontId="4"/>
  </si>
  <si>
    <t>2041370-0880</t>
    <phoneticPr fontId="4"/>
  </si>
  <si>
    <t>2041776-0285</t>
    <phoneticPr fontId="4"/>
  </si>
  <si>
    <t>2041776-0239</t>
    <phoneticPr fontId="4"/>
  </si>
  <si>
    <t>DSP070</t>
  </si>
  <si>
    <t>DSP071</t>
  </si>
  <si>
    <t>DSP072</t>
  </si>
  <si>
    <t>DSP073</t>
  </si>
  <si>
    <t>DSP074</t>
  </si>
  <si>
    <t>1H36060NGH</t>
  </si>
  <si>
    <t>60:C4:18:02:6D:A1</t>
  </si>
  <si>
    <t>1H36060NH5</t>
  </si>
  <si>
    <t>60:C4:18:02:6D:70</t>
  </si>
  <si>
    <t>1H36060NGK</t>
  </si>
  <si>
    <t>1H36060N92</t>
  </si>
  <si>
    <t>60:C4:18:02:6D:1E</t>
  </si>
  <si>
    <t>1H36060N94</t>
  </si>
  <si>
    <t>2026.6.26 AMG会長室から回収</t>
  </si>
  <si>
    <t>(予備(現役))</t>
  </si>
  <si>
    <t>Home&amp;Business2016/vt_not051@outlook.com/vthd9500/it@vt-holdings.co.jp</t>
  </si>
  <si>
    <r>
      <t>旧:安藤、</t>
    </r>
    <r>
      <rPr>
        <sz val="11"/>
        <color rgb="FFFF0000"/>
        <rFont val="ＭＳ Ｐゴシック"/>
        <family val="3"/>
        <charset val="128"/>
      </rPr>
      <t>Fan異音</t>
    </r>
    <r>
      <rPr>
        <sz val="11"/>
        <color theme="1"/>
        <rFont val="ＭＳ Ｐゴシック"/>
        <family val="3"/>
        <charset val="128"/>
      </rPr>
      <t xml:space="preserve">
梅澤代用中</t>
    </r>
  </si>
  <si>
    <r>
      <t>旧:清水、</t>
    </r>
    <r>
      <rPr>
        <sz val="11"/>
        <color rgb="FFFF0000"/>
        <rFont val="ＭＳ Ｐゴシック"/>
        <family val="3"/>
        <charset val="128"/>
      </rPr>
      <t>au圏外</t>
    </r>
    <r>
      <rPr>
        <sz val="11"/>
        <rFont val="ＭＳ Ｐゴシック"/>
        <family val="3"/>
        <charset val="128"/>
      </rPr>
      <t>-&gt;水上</t>
    </r>
  </si>
  <si>
    <r>
      <t>旧:津曲</t>
    </r>
    <r>
      <rPr>
        <sz val="11"/>
        <color rgb="FFFF0000"/>
        <rFont val="ＭＳ Ｐゴシック"/>
        <family val="3"/>
        <charset val="128"/>
      </rPr>
      <t xml:space="preserve"> 新幹線で画面流れ?</t>
    </r>
    <r>
      <rPr>
        <sz val="11"/>
        <color theme="1"/>
        <rFont val="ＭＳ Ｐゴシック"/>
        <family val="3"/>
        <charset val="128"/>
      </rPr>
      <t xml:space="preserve">
-&gt;石榑-&gt;</t>
    </r>
  </si>
  <si>
    <r>
      <t>旧:松永</t>
    </r>
    <r>
      <rPr>
        <sz val="11"/>
        <color rgb="FFFF0000"/>
        <rFont val="ＭＳ Ｐゴシック"/>
        <family val="3"/>
        <charset val="128"/>
      </rPr>
      <t>、KB割れ</t>
    </r>
    <r>
      <rPr>
        <sz val="11"/>
        <color theme="1"/>
        <rFont val="ＭＳ Ｐゴシック"/>
        <family val="3"/>
        <charset val="128"/>
      </rPr>
      <t>Enter</t>
    </r>
  </si>
  <si>
    <t>Win11不可
旧山内-&gt;間瀬
ACアダプタ交換済</t>
  </si>
  <si>
    <t>棚卸</t>
  </si>
  <si>
    <t>USB接続
都築が2024/3入社時点で確認できず。</t>
  </si>
  <si>
    <t>破棄日</t>
  </si>
  <si>
    <t>DHCP-SRV
廃棄済み</t>
  </si>
  <si>
    <t>サンプル品
リセット済</t>
  </si>
  <si>
    <t>C4:3C:EA:BE:93:7C
2026.3.18 LOOP機能誤動作のため</t>
  </si>
  <si>
    <t>A2378</t>
  </si>
  <si>
    <t>ストレージ</t>
  </si>
  <si>
    <t>画面サイズ(inch)</t>
  </si>
  <si>
    <t>備考</t>
  </si>
  <si>
    <t>DSP057</t>
  </si>
  <si>
    <t>DSP058</t>
  </si>
  <si>
    <t>DSP075</t>
  </si>
  <si>
    <t>概要</t>
  </si>
  <si>
    <t>画面サイズ(incy)</t>
  </si>
  <si>
    <t>Port</t>
  </si>
  <si>
    <t>旧管理NO.NOT053
20220510ケーブル不良交換</t>
  </si>
  <si>
    <t>旧管理NO.NOT054
20220510ケーブル不良交換</t>
  </si>
  <si>
    <t>旧管理NO.NOT055
20220701ケーブル不良交換予約</t>
  </si>
  <si>
    <t>旧管理NO.NOT056
20220701ケーブル不良交換予約</t>
  </si>
  <si>
    <t>旧管理NO.NOT058
20220721ケーブル不良交換予約 USB-Cケーブルの不良、正常動作品と比較しての結果です。外観に問題はありませんでした。</t>
  </si>
  <si>
    <t>旧管理NO.NOT059
20220721ケーブル不良交換予約 USB-Cケーブルの不良、正常動作品と比較しての結果です。外観に問題はありませんでした。</t>
  </si>
  <si>
    <t>旧管理NO.NOT060
20220721ケーブル不良交換予約 USB-Cケーブルの不良、正常動作品と比較しての結果です。外観に問題はありませんでした。</t>
  </si>
  <si>
    <t>旧管理NO.NOT061
 20221011USB-Cケーブルの不良(断線?)で画像が出ません、同様の他の正常動作品と比較しての結果です。外観に問題はありませんでした。</t>
  </si>
  <si>
    <t>旧管理NO.NOT062
 20221011USB-Cケーブルの不良(断線?)で画像が出ません、同様の他の正常動作品と比較しての結果です。外観に問題はありませんでした。</t>
  </si>
  <si>
    <t>でした。
USB-Cポート破損 
20221011USB-Cケーブルの不良(断線?)で画像が出ません、同様の他の正常動作品と比較しての結果です。外観に問題はありません</t>
  </si>
  <si>
    <t>旧管理NO.NOT065
 20221227USB-Cケーブルの不良(断線?)で画像が出ません、同様の他の正常動作品と比較しての結果です。外観に問題はありませんでした。</t>
  </si>
  <si>
    <t>旧管理NO.NOT066
 20221227USB-Cケーブルの不良(断線?)で画像が出ません、同様の他の正常動作品と比較しての結果です。外観に問題はありませんでした。</t>
  </si>
  <si>
    <t>旧管理NO.NOT067
ケーブル不良交換</t>
  </si>
  <si>
    <t>旧管理NO.NOT068
 20221227USB-Cケーブルの不良(断線?)で画像が出ません、同様の他の正常動作品と比較しての結果です。外観に問題はありませんでした。</t>
  </si>
  <si>
    <t>旧管理NO.NOT069
 20221227USB-Cケーブルの不良(断線?)で画像が出ません、同様の他の正常動作品と比較しての結果です。外観に問題はありませんでした。</t>
  </si>
  <si>
    <t>旧管理NO.NOT071
20220124ケーブル不良交換、PC=CND11204KF接続</t>
  </si>
  <si>
    <t>旧管理NO.NOT072
20220124ケーブル不良交換
7/4/2025 棚卸で見つからず</t>
  </si>
  <si>
    <t>使用者</t>
    <rPh sb="0" eb="2">
      <t>シヨウ</t>
    </rPh>
    <rPh sb="2" eb="3">
      <t>シャ</t>
    </rPh>
    <phoneticPr fontId="5"/>
  </si>
  <si>
    <t>シリアル番号</t>
    <rPh sb="4" eb="6">
      <t>バンゴウ</t>
    </rPh>
    <phoneticPr fontId="7"/>
  </si>
  <si>
    <t>ＩＭＥＩ</t>
    <phoneticPr fontId="7"/>
  </si>
  <si>
    <t>キャリア</t>
    <phoneticPr fontId="5"/>
  </si>
  <si>
    <t>電話番号</t>
    <rPh sb="0" eb="2">
      <t>デンワ</t>
    </rPh>
    <rPh sb="2" eb="4">
      <t>バンゴウ</t>
    </rPh>
    <phoneticPr fontId="7"/>
  </si>
  <si>
    <t>内線(BCD)</t>
    <rPh sb="0" eb="2">
      <t>ナイセン</t>
    </rPh>
    <phoneticPr fontId="7"/>
  </si>
  <si>
    <t>ｽﾏﾎ内線</t>
    <rPh sb="3" eb="5">
      <t>ナイセン</t>
    </rPh>
    <phoneticPr fontId="7"/>
  </si>
  <si>
    <t>Wi-Fi MACアドレス</t>
  </si>
  <si>
    <t>機種名</t>
    <rPh sb="0" eb="3">
      <t>キシュメイ</t>
    </rPh>
    <phoneticPr fontId="7"/>
  </si>
  <si>
    <t>端末支払完了月</t>
    <rPh sb="0" eb="2">
      <t>タンマツ</t>
    </rPh>
    <rPh sb="2" eb="4">
      <t>シハラ</t>
    </rPh>
    <rPh sb="4" eb="6">
      <t>カンリョウ</t>
    </rPh>
    <rPh sb="6" eb="7">
      <t>ヅキ</t>
    </rPh>
    <phoneticPr fontId="5"/>
  </si>
  <si>
    <t>山内 一郎</t>
    <rPh sb="0" eb="2">
      <t>ヤマウチ</t>
    </rPh>
    <rPh sb="3" eb="5">
      <t>イチロウ</t>
    </rPh>
    <phoneticPr fontId="7"/>
  </si>
  <si>
    <t>auガラスマ</t>
    <phoneticPr fontId="7"/>
  </si>
  <si>
    <t>au</t>
    <phoneticPr fontId="5"/>
  </si>
  <si>
    <t>090-5116-4382</t>
  </si>
  <si>
    <t>-</t>
    <phoneticPr fontId="7"/>
  </si>
  <si>
    <t>GRATINA KYF39</t>
    <phoneticPr fontId="5"/>
  </si>
  <si>
    <t>-</t>
    <phoneticPr fontId="5"/>
  </si>
  <si>
    <t>安藤 仁一</t>
  </si>
  <si>
    <t>F17DH0RGPLJQ</t>
    <phoneticPr fontId="5"/>
  </si>
  <si>
    <t>356795116162087</t>
    <phoneticPr fontId="5"/>
  </si>
  <si>
    <t>金 勝義</t>
    <rPh sb="0" eb="1">
      <t>カネ</t>
    </rPh>
    <rPh sb="2" eb="4">
      <t>カツヨシ</t>
    </rPh>
    <phoneticPr fontId="7"/>
  </si>
  <si>
    <t>LVYTY9D6QX</t>
    <phoneticPr fontId="7"/>
  </si>
  <si>
    <r>
      <t>090-4081-</t>
    </r>
    <r>
      <rPr>
        <sz val="11"/>
        <color rgb="FFFF0000"/>
        <rFont val="Calibri"/>
        <family val="3"/>
        <charset val="128"/>
        <scheme val="minor"/>
      </rPr>
      <t>5406</t>
    </r>
  </si>
  <si>
    <t>5C:E9:1E:39:9D:08</t>
  </si>
  <si>
    <t>MMYD3J</t>
    <phoneticPr fontId="5"/>
  </si>
  <si>
    <t>2026/5 &lt;- 2025/9</t>
    <phoneticPr fontId="5"/>
  </si>
  <si>
    <t>2023/3/28電源入らずあり</t>
    <rPh sb="9" eb="11">
      <t>デンゲン</t>
    </rPh>
    <rPh sb="11" eb="12">
      <t>ハイ</t>
    </rPh>
    <phoneticPr fontId="7"/>
  </si>
  <si>
    <t>H3XK0J49MY</t>
  </si>
  <si>
    <t>357072488275908</t>
  </si>
  <si>
    <t>au</t>
  </si>
  <si>
    <t>080-5376-4614</t>
  </si>
  <si>
    <t>MD1R4J/A(16e)</t>
  </si>
  <si>
    <t>2029/3</t>
  </si>
  <si>
    <t>山内 一郎</t>
  </si>
  <si>
    <t>GRATINA KYF44</t>
    <phoneticPr fontId="5"/>
  </si>
  <si>
    <t>2028/2</t>
  </si>
  <si>
    <t>児島 由唯</t>
    <rPh sb="0" eb="2">
      <t>コジマ</t>
    </rPh>
    <rPh sb="3" eb="4">
      <t>ヨシ</t>
    </rPh>
    <rPh sb="4" eb="5">
      <t>ユイ</t>
    </rPh>
    <phoneticPr fontId="7"/>
  </si>
  <si>
    <t>LVM4FN6V5D</t>
  </si>
  <si>
    <t>356986730452133</t>
  </si>
  <si>
    <t>090-6389-5000</t>
    <phoneticPr fontId="5"/>
  </si>
  <si>
    <t>7C:F3:4D:34:62:63</t>
  </si>
  <si>
    <t>MMYD3J/A(SE3)</t>
  </si>
  <si>
    <t>2027/10</t>
    <phoneticPr fontId="5"/>
  </si>
  <si>
    <t>髙木 美夕紀</t>
    <phoneticPr fontId="5"/>
  </si>
  <si>
    <t>CF9VVX54RC</t>
  </si>
  <si>
    <t>356986730852027</t>
  </si>
  <si>
    <t>090-6389-5001</t>
  </si>
  <si>
    <t>7C:F3:4D:2B:A0:B9</t>
  </si>
  <si>
    <t>加藤-&gt;髙木</t>
  </si>
  <si>
    <t>C6WVX64JLJ</t>
  </si>
  <si>
    <t>356986730816634</t>
    <phoneticPr fontId="5"/>
  </si>
  <si>
    <t>090-6389-5002</t>
    <phoneticPr fontId="5"/>
  </si>
  <si>
    <t>7C:F3:4D:25:58:D3</t>
  </si>
  <si>
    <t>新美 和之</t>
  </si>
  <si>
    <t>GGWM02FYQG</t>
  </si>
  <si>
    <t>356986731609251</t>
    <phoneticPr fontId="5"/>
  </si>
  <si>
    <t>090-6389-5003</t>
    <phoneticPr fontId="5"/>
  </si>
  <si>
    <t>7C:F3:4D:25:06:A4</t>
  </si>
  <si>
    <t>J4WNQXGQRF</t>
  </si>
  <si>
    <t>358069910740672</t>
    <phoneticPr fontId="5"/>
  </si>
  <si>
    <t>090-6389-5004</t>
    <phoneticPr fontId="5"/>
  </si>
  <si>
    <t>7C:F3:4D:4E:36:48</t>
    <phoneticPr fontId="5"/>
  </si>
  <si>
    <t>清水 宣宏</t>
    <rPh sb="0" eb="2">
      <t>シミズ</t>
    </rPh>
    <rPh sb="3" eb="5">
      <t>ノブヒロ</t>
    </rPh>
    <phoneticPr fontId="7"/>
  </si>
  <si>
    <t>JKXKYH57MH</t>
  </si>
  <si>
    <t>358069910788200</t>
    <phoneticPr fontId="5"/>
  </si>
  <si>
    <t>090-6389-5005</t>
    <phoneticPr fontId="5"/>
  </si>
  <si>
    <t>7C:F3:4D:45:85:0F</t>
  </si>
  <si>
    <t>勝野 善行</t>
  </si>
  <si>
    <t>D46607WH33</t>
  </si>
  <si>
    <t>356986731239802</t>
    <phoneticPr fontId="5"/>
  </si>
  <si>
    <t>090-6389-5006</t>
    <phoneticPr fontId="5"/>
  </si>
  <si>
    <t>7C:F3:4D:28:46:25</t>
  </si>
  <si>
    <t>FH9Q0KT41F</t>
  </si>
  <si>
    <t>358069910572448</t>
    <phoneticPr fontId="5"/>
  </si>
  <si>
    <t>090-6389-5007</t>
    <phoneticPr fontId="5"/>
  </si>
  <si>
    <t>7C:F3:4D:3C:16:A3</t>
  </si>
  <si>
    <t>KTQGDX3D4N</t>
  </si>
  <si>
    <t>356986730475126</t>
    <phoneticPr fontId="5"/>
  </si>
  <si>
    <t>090-6389-5008</t>
    <phoneticPr fontId="5"/>
  </si>
  <si>
    <t>7C:F3:4D:29:F4:35</t>
  </si>
  <si>
    <t>鈴木 達矢</t>
  </si>
  <si>
    <t>GKY3C674M2</t>
  </si>
  <si>
    <t>356986733797864</t>
    <phoneticPr fontId="5"/>
  </si>
  <si>
    <t>090-6389-5009</t>
    <phoneticPr fontId="5"/>
  </si>
  <si>
    <t>7C:F3:4D:4C:0A:76</t>
  </si>
  <si>
    <t>仁木 直樹</t>
  </si>
  <si>
    <t>KW36GCPYTP</t>
  </si>
  <si>
    <t>356986730248440</t>
    <phoneticPr fontId="5"/>
  </si>
  <si>
    <t>090-6389-5010</t>
    <phoneticPr fontId="5"/>
  </si>
  <si>
    <t>7C:F3:4D:36:75:71</t>
  </si>
  <si>
    <t>林 和紀</t>
  </si>
  <si>
    <t>L40NG2993H</t>
  </si>
  <si>
    <t>357960257436018</t>
  </si>
  <si>
    <t>090-6389-5011</t>
  </si>
  <si>
    <t>9C:FA:76:08:23:56</t>
  </si>
  <si>
    <t>2028/8 &lt;- 2028/2</t>
    <phoneticPr fontId="5"/>
  </si>
  <si>
    <t>伊藤 崇志</t>
    <rPh sb="0" eb="2">
      <t>イトウ</t>
    </rPh>
    <rPh sb="3" eb="5">
      <t>タカユキ</t>
    </rPh>
    <phoneticPr fontId="7"/>
  </si>
  <si>
    <t>M0902231QC</t>
  </si>
  <si>
    <t>355124566529193</t>
  </si>
  <si>
    <t>090-6389-5012</t>
    <phoneticPr fontId="7"/>
  </si>
  <si>
    <t>84:88:E1:44:E3:1D</t>
  </si>
  <si>
    <t>2027/2 &lt;- 2026/12</t>
    <phoneticPr fontId="5"/>
  </si>
  <si>
    <t>vthd9500 *デジラ</t>
  </si>
  <si>
    <t>梅澤 晃司</t>
  </si>
  <si>
    <t>HTJQMQKJWY</t>
  </si>
  <si>
    <t>356986730803590</t>
    <phoneticPr fontId="5"/>
  </si>
  <si>
    <t>090-6389-5013</t>
    <phoneticPr fontId="5"/>
  </si>
  <si>
    <t>7C:F3:4D:2E:55:27</t>
  </si>
  <si>
    <t>田島 和博</t>
  </si>
  <si>
    <t>J46C07WC94</t>
  </si>
  <si>
    <t>356986730529823</t>
    <phoneticPr fontId="5"/>
  </si>
  <si>
    <t>090-6389-5014</t>
    <phoneticPr fontId="5"/>
  </si>
  <si>
    <t>7C:F3:4D:34:1D:C8</t>
  </si>
  <si>
    <t>関 セナ</t>
    <rPh sb="0" eb="1">
      <t>セキ</t>
    </rPh>
    <phoneticPr fontId="7"/>
  </si>
  <si>
    <t>F17DH00LPLJQ</t>
    <phoneticPr fontId="5"/>
  </si>
  <si>
    <t>356795116040747</t>
    <phoneticPr fontId="5"/>
  </si>
  <si>
    <t>090-6389-5015</t>
  </si>
  <si>
    <t>E8:7F:95:A4:01:D8</t>
  </si>
  <si>
    <t>MX9R2J(SE2)</t>
    <phoneticPr fontId="5"/>
  </si>
  <si>
    <t>2023/9</t>
  </si>
  <si>
    <t>伊藤 圭奈恵</t>
  </si>
  <si>
    <t>G2LW224HH7</t>
  </si>
  <si>
    <t>356986731291803</t>
    <phoneticPr fontId="5"/>
  </si>
  <si>
    <t>090-6389-5016</t>
    <phoneticPr fontId="5"/>
  </si>
  <si>
    <t>7C:F3:4D:33:CC:DF</t>
  </si>
  <si>
    <t>MJW2426W3G</t>
  </si>
  <si>
    <t>356986730574506</t>
  </si>
  <si>
    <t>090-6389-5017</t>
    <phoneticPr fontId="5"/>
  </si>
  <si>
    <t>7C:F3:4D:38:59:60</t>
  </si>
  <si>
    <t>寺下 大陸</t>
    <rPh sb="0" eb="2">
      <t>テラシタ</t>
    </rPh>
    <phoneticPr fontId="5"/>
  </si>
  <si>
    <t>GXRQ573Y7R</t>
    <phoneticPr fontId="5"/>
  </si>
  <si>
    <t>356986730047263</t>
    <phoneticPr fontId="5"/>
  </si>
  <si>
    <t>090-6389-5018</t>
    <phoneticPr fontId="5"/>
  </si>
  <si>
    <t>7C:F3:4D:39:F6:CA</t>
  </si>
  <si>
    <t>津曲-&gt;寺下</t>
    <rPh sb="0" eb="2">
      <t>ツマガリ</t>
    </rPh>
    <rPh sb="4" eb="6">
      <t>テラシタ</t>
    </rPh>
    <phoneticPr fontId="5"/>
  </si>
  <si>
    <t>M00QX2HLWT</t>
  </si>
  <si>
    <t>356986730821394</t>
    <phoneticPr fontId="5"/>
  </si>
  <si>
    <t>090-6389-5019</t>
    <phoneticPr fontId="5"/>
  </si>
  <si>
    <t>7C:F3:4D:39:09:80</t>
  </si>
  <si>
    <t>西本 祐翔</t>
    <phoneticPr fontId="5"/>
  </si>
  <si>
    <t>R2GJJ31HXP</t>
  </si>
  <si>
    <t>355124568881725</t>
  </si>
  <si>
    <t>090-6389-5020</t>
  </si>
  <si>
    <t>84:88:E1:49:85:5B</t>
  </si>
  <si>
    <t>山田 雅恵</t>
    <rPh sb="0" eb="2">
      <t>ヤマダ</t>
    </rPh>
    <rPh sb="3" eb="5">
      <t>マサエ</t>
    </rPh>
    <phoneticPr fontId="5"/>
  </si>
  <si>
    <t>KVK2LL7NW7</t>
  </si>
  <si>
    <t>357960257728372</t>
  </si>
  <si>
    <t>090-6389-5021</t>
    <phoneticPr fontId="5"/>
  </si>
  <si>
    <t>9C:FA:76:14:10:1D</t>
  </si>
  <si>
    <t>江藤-&gt;</t>
    <rPh sb="0" eb="2">
      <t>エトウ</t>
    </rPh>
    <phoneticPr fontId="5"/>
  </si>
  <si>
    <t>小野 賢司</t>
  </si>
  <si>
    <t>G307J2W0KC</t>
  </si>
  <si>
    <t>356986737164012</t>
    <phoneticPr fontId="5"/>
  </si>
  <si>
    <t>090-6389-5022</t>
    <phoneticPr fontId="5"/>
  </si>
  <si>
    <t>7C:F3:4D:45:8F:81</t>
  </si>
  <si>
    <t>H0CV0GX9TQ</t>
  </si>
  <si>
    <t>356986731324042</t>
    <phoneticPr fontId="5"/>
  </si>
  <si>
    <t>090-6389-5023</t>
    <phoneticPr fontId="5"/>
  </si>
  <si>
    <t>7C:F3:4D:35:34:4F</t>
  </si>
  <si>
    <t>隈元 和馬</t>
  </si>
  <si>
    <t>LLCYL0RWK0</t>
  </si>
  <si>
    <t>358069910189789</t>
    <phoneticPr fontId="5"/>
  </si>
  <si>
    <t>090-6389-5024</t>
    <phoneticPr fontId="5"/>
  </si>
  <si>
    <t>7C:F3:4D:50:B7:11</t>
  </si>
  <si>
    <t>KYH0G6Q7TG</t>
  </si>
  <si>
    <t>356986731531703</t>
  </si>
  <si>
    <t>090-6389-5025</t>
  </si>
  <si>
    <t>7C:F3:4D:2D:18:06</t>
  </si>
  <si>
    <t>大水 健</t>
    <rPh sb="0" eb="2">
      <t>オオミズ</t>
    </rPh>
    <rPh sb="3" eb="4">
      <t>ケン</t>
    </rPh>
    <phoneticPr fontId="7"/>
  </si>
  <si>
    <t>J06M29K90N</t>
  </si>
  <si>
    <t>356986734629264</t>
  </si>
  <si>
    <t>090-6389-5026</t>
    <phoneticPr fontId="5"/>
  </si>
  <si>
    <t>7C:F3:4D:37:77:DD</t>
  </si>
  <si>
    <t>伊藤 和繁</t>
    <rPh sb="3" eb="4">
      <t>カズ</t>
    </rPh>
    <rPh sb="4" eb="5">
      <t>シゲ</t>
    </rPh>
    <phoneticPr fontId="7"/>
  </si>
  <si>
    <t>DGV9C74172</t>
  </si>
  <si>
    <t>356986731486726</t>
    <phoneticPr fontId="5"/>
  </si>
  <si>
    <t>090-5612-5327</t>
    <phoneticPr fontId="5"/>
  </si>
  <si>
    <t>7C:F3:4D:2C:56:7C</t>
  </si>
  <si>
    <t>MMYD3J/A(SE3)</t>
    <phoneticPr fontId="5"/>
  </si>
  <si>
    <t>土橋　邦夫</t>
  </si>
  <si>
    <t>DH6LRQ0KQ9</t>
  </si>
  <si>
    <t>351101756164381</t>
  </si>
  <si>
    <t>080-6869-7348</t>
  </si>
  <si>
    <t>9C:C3:94:C8:57:60</t>
  </si>
  <si>
    <t>MHRP4J/A(17e)</t>
  </si>
  <si>
    <t>2029/5</t>
  </si>
  <si>
    <t>小堺 美月</t>
    <rPh sb="0" eb="2">
      <t>コザカイ</t>
    </rPh>
    <rPh sb="3" eb="5">
      <t>ミツキ</t>
    </rPh>
    <phoneticPr fontId="5"/>
  </si>
  <si>
    <t>DG02TK7XN</t>
    <phoneticPr fontId="5"/>
  </si>
  <si>
    <t>350868232066213</t>
  </si>
  <si>
    <t>080-6594-8603</t>
  </si>
  <si>
    <t>DC:95:66:7E:C7:F6</t>
  </si>
  <si>
    <t>MD1R4J/A(16e)</t>
    <phoneticPr fontId="5"/>
  </si>
  <si>
    <t>2028/8 &lt;- 2028/6</t>
    <phoneticPr fontId="5"/>
  </si>
  <si>
    <t>橋本 康平</t>
    <rPh sb="0" eb="2">
      <t>ハシモト</t>
    </rPh>
    <rPh sb="3" eb="5">
      <t>コウヘイ</t>
    </rPh>
    <phoneticPr fontId="5"/>
  </si>
  <si>
    <t>G33QLX6492</t>
    <phoneticPr fontId="5"/>
  </si>
  <si>
    <t>353441698312476</t>
  </si>
  <si>
    <t>080-5376-8798</t>
    <phoneticPr fontId="5"/>
  </si>
  <si>
    <t>E8:C3:86:9B:7D:19</t>
  </si>
  <si>
    <t>2029/4</t>
    <phoneticPr fontId="5"/>
  </si>
  <si>
    <t>山﨑 宅哉</t>
  </si>
  <si>
    <t>MW54VC6R2Y</t>
  </si>
  <si>
    <t>357960257451892</t>
  </si>
  <si>
    <t>080-6293-9501</t>
  </si>
  <si>
    <t>9C:FA:76:10:89:DA</t>
  </si>
  <si>
    <t>沖 果歩</t>
    <phoneticPr fontId="7"/>
  </si>
  <si>
    <t>G321G7F25V</t>
    <phoneticPr fontId="5"/>
  </si>
  <si>
    <t>355981134570599</t>
    <phoneticPr fontId="5"/>
  </si>
  <si>
    <t>090-3564-9500</t>
    <phoneticPr fontId="5"/>
  </si>
  <si>
    <t>2C:DF:68:0D:EF:07</t>
    <phoneticPr fontId="5"/>
  </si>
  <si>
    <t>2028/8</t>
    <phoneticPr fontId="5"/>
  </si>
  <si>
    <t>神谷 吉輝</t>
    <phoneticPr fontId="7"/>
  </si>
  <si>
    <t>HQ1HQFLX4G</t>
    <phoneticPr fontId="5"/>
  </si>
  <si>
    <t>355981134824939</t>
    <phoneticPr fontId="5"/>
  </si>
  <si>
    <t>080-6338-9502</t>
    <phoneticPr fontId="5"/>
  </si>
  <si>
    <t>2C:DF:68:00:99:0C</t>
    <phoneticPr fontId="5"/>
  </si>
  <si>
    <t>草野 真里奈</t>
    <rPh sb="0" eb="2">
      <t>クサノ</t>
    </rPh>
    <phoneticPr fontId="5"/>
  </si>
  <si>
    <t>GDL27Q2CKP</t>
    <phoneticPr fontId="5"/>
  </si>
  <si>
    <t>355981134628835</t>
    <phoneticPr fontId="5"/>
  </si>
  <si>
    <t>090-1931-9503</t>
    <phoneticPr fontId="5"/>
  </si>
  <si>
    <t>2C:DF:68:0B:BC:54</t>
    <phoneticPr fontId="5"/>
  </si>
  <si>
    <t>錦織 布伎</t>
    <rPh sb="0" eb="2">
      <t>ニシコリ</t>
    </rPh>
    <rPh sb="3" eb="4">
      <t>ヌノ</t>
    </rPh>
    <rPh sb="4" eb="5">
      <t>ワザ</t>
    </rPh>
    <phoneticPr fontId="7"/>
  </si>
  <si>
    <t>J7L73F065M</t>
    <phoneticPr fontId="5"/>
  </si>
  <si>
    <t>355981134518002</t>
    <phoneticPr fontId="5"/>
  </si>
  <si>
    <t>090-4499-9504</t>
    <phoneticPr fontId="5"/>
  </si>
  <si>
    <t>2C:DF:68:0D:26:D4</t>
    <phoneticPr fontId="5"/>
  </si>
  <si>
    <t>西田 奈央</t>
    <phoneticPr fontId="7"/>
  </si>
  <si>
    <t>H3J9LL2366</t>
    <phoneticPr fontId="5"/>
  </si>
  <si>
    <t>355981134689548</t>
    <phoneticPr fontId="5"/>
  </si>
  <si>
    <t>070-7627-9505</t>
    <phoneticPr fontId="5"/>
  </si>
  <si>
    <t>2C:DF:68:09:95:A9</t>
    <phoneticPr fontId="5"/>
  </si>
  <si>
    <t>都築 隆</t>
    <phoneticPr fontId="7"/>
  </si>
  <si>
    <t>V34GJN6KX6</t>
  </si>
  <si>
    <t>080-6261-9506</t>
  </si>
  <si>
    <t>B8:21:1C:40:11:81</t>
  </si>
  <si>
    <t>2026/5 &lt;- 2026/1</t>
    <phoneticPr fontId="5"/>
  </si>
  <si>
    <t>vthd9500 *デジラ</t>
    <phoneticPr fontId="7"/>
  </si>
  <si>
    <t>松本 利駒</t>
    <rPh sb="0" eb="2">
      <t>マツモト</t>
    </rPh>
    <rPh sb="3" eb="4">
      <t>トシ</t>
    </rPh>
    <rPh sb="4" eb="5">
      <t>コマ</t>
    </rPh>
    <phoneticPr fontId="7"/>
  </si>
  <si>
    <t>GMFMPXYDQN</t>
  </si>
  <si>
    <t>070-3791-9507</t>
  </si>
  <si>
    <t>B8:21:1C:3D:C8:69</t>
  </si>
  <si>
    <t>GJVWPXWX02</t>
  </si>
  <si>
    <t>356290130458463</t>
  </si>
  <si>
    <t>090-9250-9508</t>
  </si>
  <si>
    <t>2C:7C:F2:CC:58:37</t>
  </si>
  <si>
    <t>MMYD3J/A(SE3)</t>
    <phoneticPr fontId="7"/>
  </si>
  <si>
    <t>2026/5</t>
    <phoneticPr fontId="5"/>
  </si>
  <si>
    <t>森下 瑚々奈</t>
    <phoneticPr fontId="7"/>
  </si>
  <si>
    <t>JKWN2314JF</t>
    <phoneticPr fontId="5"/>
  </si>
  <si>
    <t>352707868519152</t>
  </si>
  <si>
    <t>070-7581-9509</t>
    <phoneticPr fontId="7"/>
  </si>
  <si>
    <t>20:91:DF:C4:EF:38</t>
  </si>
  <si>
    <t>2027/2</t>
    <phoneticPr fontId="5"/>
  </si>
  <si>
    <t>水上 希沙羅</t>
    <rPh sb="0" eb="2">
      <t>ミズカミ</t>
    </rPh>
    <rPh sb="3" eb="4">
      <t>ノゾミ</t>
    </rPh>
    <rPh sb="4" eb="6">
      <t>サラ</t>
    </rPh>
    <phoneticPr fontId="7"/>
  </si>
  <si>
    <t>MW9LCY2CN6</t>
  </si>
  <si>
    <t>352707868427778</t>
  </si>
  <si>
    <t>090-3455-9510</t>
    <phoneticPr fontId="7"/>
  </si>
  <si>
    <t>20:91:DF:C7:46:A8</t>
  </si>
  <si>
    <t>森 亘輝</t>
    <phoneticPr fontId="7"/>
  </si>
  <si>
    <t>KGC71N2Y9R</t>
  </si>
  <si>
    <t>352707868791405</t>
  </si>
  <si>
    <t>090-1863-9511</t>
    <phoneticPr fontId="7"/>
  </si>
  <si>
    <t>20:91:DF:C4:06:30</t>
  </si>
  <si>
    <t>土田 新一郎</t>
    <phoneticPr fontId="5"/>
  </si>
  <si>
    <t>CX3DHQN4PX</t>
    <phoneticPr fontId="5"/>
  </si>
  <si>
    <t>350868232033585</t>
  </si>
  <si>
    <t>080-6617-9641</t>
    <phoneticPr fontId="5"/>
  </si>
  <si>
    <t>DC:95:66:76:32:F5</t>
  </si>
  <si>
    <t>CQKKW32HR6</t>
  </si>
  <si>
    <t>357072488203132</t>
  </si>
  <si>
    <t>080-5372-9074</t>
  </si>
  <si>
    <t>E8:C3:86:99:EC:07</t>
  </si>
  <si>
    <t>高橋 一穂</t>
    <rPh sb="0" eb="2">
      <t>タカハシ</t>
    </rPh>
    <rPh sb="3" eb="5">
      <t>カズホ</t>
    </rPh>
    <phoneticPr fontId="5"/>
  </si>
  <si>
    <t>5709965938</t>
    <phoneticPr fontId="5"/>
  </si>
  <si>
    <t>353939735296916</t>
    <phoneticPr fontId="5"/>
  </si>
  <si>
    <t>docomo</t>
    <phoneticPr fontId="5"/>
  </si>
  <si>
    <t>090-8951-5745</t>
    <phoneticPr fontId="5"/>
  </si>
  <si>
    <t>KY-42C</t>
    <phoneticPr fontId="5"/>
  </si>
  <si>
    <t>伊藤専務</t>
    <rPh sb="0" eb="4">
      <t>イトウセンム</t>
    </rPh>
    <phoneticPr fontId="7"/>
  </si>
  <si>
    <t>iPhone?</t>
  </si>
  <si>
    <t>090-2262-1585</t>
  </si>
  <si>
    <t>未返却</t>
  </si>
  <si>
    <t>iPhone 12</t>
    <phoneticPr fontId="5"/>
  </si>
  <si>
    <t>353045117087690</t>
    <phoneticPr fontId="5"/>
  </si>
  <si>
    <t>Softbank</t>
    <phoneticPr fontId="5"/>
  </si>
  <si>
    <t>080-3621-7593</t>
  </si>
  <si>
    <t>FC:66:CF:15:BE:66</t>
  </si>
  <si>
    <t>KDDI SMSM登録済</t>
  </si>
  <si>
    <t>山内 一郎</t>
    <rPh sb="0" eb="2">
      <t>ヤマウチ</t>
    </rPh>
    <rPh sb="3" eb="5">
      <t>イチロウ</t>
    </rPh>
    <phoneticPr fontId="5"/>
  </si>
  <si>
    <t>iPhone 12 mini</t>
    <phoneticPr fontId="5"/>
  </si>
  <si>
    <t>353012118260726</t>
    <phoneticPr fontId="5"/>
  </si>
  <si>
    <t>090-2924-5934</t>
  </si>
  <si>
    <t>KDDI SMSM未登録</t>
  </si>
  <si>
    <t>伊藤 誠英</t>
    <rPh sb="0" eb="2">
      <t>イトウ</t>
    </rPh>
    <rPh sb="3" eb="5">
      <t>マサヒデ</t>
    </rPh>
    <phoneticPr fontId="5"/>
  </si>
  <si>
    <t>iPhone 13</t>
  </si>
  <si>
    <t>356682972418417</t>
    <phoneticPr fontId="5"/>
  </si>
  <si>
    <t>090-9900-3377</t>
    <phoneticPr fontId="5"/>
  </si>
  <si>
    <t>1C:71:25:5A:EC:FF</t>
  </si>
  <si>
    <t>MLNJ3J(13)</t>
  </si>
  <si>
    <t>F75494R7WJ</t>
  </si>
  <si>
    <t>358212190296854</t>
  </si>
  <si>
    <t>Softbank</t>
  </si>
  <si>
    <t>MG694J/A(17)</t>
  </si>
  <si>
    <t>LP0KX9GLVF</t>
  </si>
  <si>
    <t>355021418034341</t>
  </si>
  <si>
    <t>090-2924-5934</t>
    <phoneticPr fontId="5"/>
  </si>
  <si>
    <t>MD1T4J/A(16e)</t>
  </si>
  <si>
    <t>大石 誠至</t>
    <rPh sb="0" eb="2">
      <t>オオイシ</t>
    </rPh>
    <rPh sb="3" eb="4">
      <t>セイ</t>
    </rPh>
    <rPh sb="4" eb="5">
      <t>ジ</t>
    </rPh>
    <phoneticPr fontId="5"/>
  </si>
  <si>
    <t>iPhone 14</t>
    <phoneticPr fontId="5"/>
  </si>
  <si>
    <t>090-5037-8800</t>
  </si>
  <si>
    <t>(予備(SIM無))</t>
    <rPh sb="1" eb="3">
      <t>ヨビ</t>
    </rPh>
    <rPh sb="7" eb="8">
      <t>ナ</t>
    </rPh>
    <phoneticPr fontId="7"/>
  </si>
  <si>
    <t>DX3H87W9PLJR</t>
  </si>
  <si>
    <t>351889402971460</t>
  </si>
  <si>
    <t>60:93:16:A8:50:7C</t>
  </si>
  <si>
    <t>MHGQ3J/A(SE2)</t>
    <phoneticPr fontId="5"/>
  </si>
  <si>
    <t>2025/4</t>
    <phoneticPr fontId="5"/>
  </si>
  <si>
    <t>KDDI SMSM未登録
レンタル2023/7開始、2026/7終了。</t>
  </si>
  <si>
    <t>内線</t>
    <rPh sb="0" eb="2">
      <t>ナイセン</t>
    </rPh>
    <phoneticPr fontId="7"/>
  </si>
  <si>
    <t>破棄日</t>
    <rPh sb="0" eb="2">
      <t>ハキ</t>
    </rPh>
    <rPh sb="2" eb="3">
      <t>ビ</t>
    </rPh>
    <phoneticPr fontId="5"/>
  </si>
  <si>
    <t>(不明)</t>
    <rPh sb="1" eb="3">
      <t>フメイ</t>
    </rPh>
    <phoneticPr fontId="5"/>
  </si>
  <si>
    <t>RQ3003ZNE6</t>
    <phoneticPr fontId="5"/>
  </si>
  <si>
    <t>353748087351505</t>
    <phoneticPr fontId="5"/>
  </si>
  <si>
    <t>vodacom</t>
    <phoneticPr fontId="5"/>
  </si>
  <si>
    <t>XPERIA E5(F3311)</t>
    <phoneticPr fontId="5"/>
  </si>
  <si>
    <t>AQUOS 305SH</t>
    <phoneticPr fontId="5"/>
  </si>
  <si>
    <t>AQUOS 702SH</t>
    <phoneticPr fontId="5"/>
  </si>
  <si>
    <t>DNPSG835HG8D</t>
    <phoneticPr fontId="5"/>
  </si>
  <si>
    <t>iPhone7(MNCV2J/A)</t>
    <phoneticPr fontId="5"/>
  </si>
  <si>
    <t>江藤 健太</t>
    <rPh sb="0" eb="2">
      <t>エトウ</t>
    </rPh>
    <rPh sb="3" eb="5">
      <t>ケンタ</t>
    </rPh>
    <phoneticPr fontId="5"/>
  </si>
  <si>
    <t>FFNDFSNZPLJR</t>
    <phoneticPr fontId="5"/>
  </si>
  <si>
    <t>356796115509047</t>
  </si>
  <si>
    <t>090-6389-5021</t>
  </si>
  <si>
    <t>FFNDFTVFPLJR</t>
    <phoneticPr fontId="5"/>
  </si>
  <si>
    <t>356785115576809</t>
    <phoneticPr fontId="5"/>
  </si>
  <si>
    <t>090-6389-5026</t>
  </si>
  <si>
    <t>小野 賢司</t>
    <phoneticPr fontId="5"/>
  </si>
  <si>
    <t>FFNDFYS5PLJR</t>
  </si>
  <si>
    <t>356796115736806</t>
    <phoneticPr fontId="5"/>
  </si>
  <si>
    <t>090-6389-5022</t>
  </si>
  <si>
    <t>C6KXL3H3KXLQ</t>
    <phoneticPr fontId="7"/>
  </si>
  <si>
    <r>
      <t>090-5612-</t>
    </r>
    <r>
      <rPr>
        <sz val="11"/>
        <color rgb="FFFF0000"/>
        <rFont val="Calibri"/>
        <family val="3"/>
        <charset val="128"/>
        <scheme val="minor"/>
      </rPr>
      <t>5327</t>
    </r>
  </si>
  <si>
    <t>FFNDFQ4SPLJR</t>
    <phoneticPr fontId="5"/>
  </si>
  <si>
    <t>356796115504642</t>
    <phoneticPr fontId="5"/>
  </si>
  <si>
    <t>090-6389-5004</t>
  </si>
  <si>
    <t>(元鈴木 達矢</t>
    <rPh sb="1" eb="2">
      <t>モト</t>
    </rPh>
    <phoneticPr fontId="7"/>
  </si>
  <si>
    <t>F19DG6P3PLJQ</t>
    <phoneticPr fontId="5"/>
  </si>
  <si>
    <t>090-6389-5009</t>
  </si>
  <si>
    <t>(元坂元 秀臣)</t>
    <rPh sb="1" eb="2">
      <t>モト</t>
    </rPh>
    <rPh sb="2" eb="4">
      <t>サカモト</t>
    </rPh>
    <rPh sb="5" eb="7">
      <t>ヒデオミ</t>
    </rPh>
    <phoneticPr fontId="7"/>
  </si>
  <si>
    <t>FFNDFTQJPLJR</t>
    <phoneticPr fontId="5"/>
  </si>
  <si>
    <t>(元小林 誠生</t>
    <rPh sb="1" eb="2">
      <t>モト</t>
    </rPh>
    <phoneticPr fontId="7"/>
  </si>
  <si>
    <t>FFNDFXY1PLJR</t>
    <phoneticPr fontId="5"/>
  </si>
  <si>
    <t>090-6389-5007</t>
    <phoneticPr fontId="7"/>
  </si>
  <si>
    <t>(元勝野 善行</t>
    <rPh sb="1" eb="2">
      <t>モト</t>
    </rPh>
    <phoneticPr fontId="5"/>
  </si>
  <si>
    <t>F17DH0K8PLJQ</t>
    <phoneticPr fontId="5"/>
  </si>
  <si>
    <t>356795116225355</t>
    <phoneticPr fontId="5"/>
  </si>
  <si>
    <t>090-6389-5006</t>
  </si>
  <si>
    <t>(元中西 風輝)</t>
    <rPh sb="1" eb="2">
      <t>モト</t>
    </rPh>
    <phoneticPr fontId="5"/>
  </si>
  <si>
    <t>F17DH1NDPLJQ</t>
    <phoneticPr fontId="5"/>
  </si>
  <si>
    <t>090-6389-5019</t>
    <phoneticPr fontId="7"/>
  </si>
  <si>
    <t>5709734130</t>
  </si>
  <si>
    <t>353939735055685</t>
  </si>
  <si>
    <t>DIGNO KY-42C</t>
  </si>
  <si>
    <t>あんしんマネージャー</t>
  </si>
  <si>
    <t>富士通 arrows F-03L</t>
  </si>
  <si>
    <t>(元加藤 方久)</t>
    <rPh sb="1" eb="2">
      <t>モト</t>
    </rPh>
    <phoneticPr fontId="5"/>
  </si>
  <si>
    <t>F17DH2BJPLJQ</t>
    <phoneticPr fontId="5"/>
  </si>
  <si>
    <t>090-6389-5001</t>
    <phoneticPr fontId="5"/>
  </si>
  <si>
    <t>(元清水 宣宏)</t>
    <rPh sb="1" eb="2">
      <t>モト</t>
    </rPh>
    <rPh sb="2" eb="4">
      <t>シミズ</t>
    </rPh>
    <rPh sb="5" eb="7">
      <t>ノブヒロ</t>
    </rPh>
    <phoneticPr fontId="7"/>
  </si>
  <si>
    <t>FFNDFT3GPLJR</t>
    <phoneticPr fontId="5"/>
  </si>
  <si>
    <t>356782115603550</t>
    <phoneticPr fontId="5"/>
  </si>
  <si>
    <t>元090-6389-5005</t>
    <rPh sb="0" eb="1">
      <t>モト</t>
    </rPh>
    <phoneticPr fontId="5"/>
  </si>
  <si>
    <t>元505</t>
    <rPh sb="0" eb="1">
      <t>モト</t>
    </rPh>
    <phoneticPr fontId="5"/>
  </si>
  <si>
    <t>元89505</t>
    <rPh sb="0" eb="1">
      <t>モト</t>
    </rPh>
    <phoneticPr fontId="5"/>
  </si>
  <si>
    <t>(元豊田 幸宣</t>
    <rPh sb="1" eb="2">
      <t>モト</t>
    </rPh>
    <phoneticPr fontId="7"/>
  </si>
  <si>
    <t>F17DH04JPLJQ</t>
    <phoneticPr fontId="5"/>
  </si>
  <si>
    <t>356795116158507</t>
    <phoneticPr fontId="5"/>
  </si>
  <si>
    <t>090-6389-5023</t>
  </si>
  <si>
    <t>(元伊藤 圭奈恵</t>
    <rPh sb="1" eb="2">
      <t>モト</t>
    </rPh>
    <phoneticPr fontId="5"/>
  </si>
  <si>
    <t>F19DG83ZPLJQ</t>
    <phoneticPr fontId="5"/>
  </si>
  <si>
    <t>356795116078648</t>
    <phoneticPr fontId="5"/>
  </si>
  <si>
    <t>090-6389-5016</t>
  </si>
  <si>
    <t>(元仁木 直樹</t>
    <rPh sb="1" eb="2">
      <t>モト</t>
    </rPh>
    <phoneticPr fontId="5"/>
  </si>
  <si>
    <t>F17DH0EPPLJQ</t>
    <phoneticPr fontId="5"/>
  </si>
  <si>
    <t>356791115877403</t>
    <phoneticPr fontId="5"/>
  </si>
  <si>
    <t>090-6389-5010</t>
  </si>
  <si>
    <t>(元梅澤 晃司</t>
    <rPh sb="1" eb="2">
      <t>モト</t>
    </rPh>
    <phoneticPr fontId="7"/>
  </si>
  <si>
    <t>F17DH06DPLJQ</t>
    <phoneticPr fontId="5"/>
  </si>
  <si>
    <t>356791115840724</t>
    <phoneticPr fontId="5"/>
  </si>
  <si>
    <t>090-6389-5013</t>
  </si>
  <si>
    <t>(元児島 由唯)</t>
    <rPh sb="1" eb="2">
      <t>モト</t>
    </rPh>
    <rPh sb="2" eb="4">
      <t>コジマ</t>
    </rPh>
    <rPh sb="5" eb="6">
      <t>ヨシ</t>
    </rPh>
    <rPh sb="6" eb="7">
      <t>ユイ</t>
    </rPh>
    <phoneticPr fontId="7"/>
  </si>
  <si>
    <t>F17DH03APLJQ</t>
    <phoneticPr fontId="5"/>
  </si>
  <si>
    <t>元090-6389-5000</t>
    <rPh sb="0" eb="1">
      <t>モト</t>
    </rPh>
    <phoneticPr fontId="7"/>
  </si>
  <si>
    <t>元500</t>
    <rPh sb="0" eb="1">
      <t>モト</t>
    </rPh>
    <phoneticPr fontId="5"/>
  </si>
  <si>
    <t>元89500</t>
    <rPh sb="0" eb="1">
      <t>モト</t>
    </rPh>
    <phoneticPr fontId="5"/>
  </si>
  <si>
    <t>(元隈元 和馬)</t>
    <rPh sb="1" eb="2">
      <t>モト</t>
    </rPh>
    <phoneticPr fontId="7"/>
  </si>
  <si>
    <t>FFNDFX7WPLJR</t>
    <phoneticPr fontId="5"/>
  </si>
  <si>
    <t>元090-6389-5024</t>
    <rPh sb="0" eb="1">
      <t>モト</t>
    </rPh>
    <phoneticPr fontId="7"/>
  </si>
  <si>
    <t>元524</t>
    <rPh sb="0" eb="1">
      <t>モト</t>
    </rPh>
    <phoneticPr fontId="5"/>
  </si>
  <si>
    <t>元89524</t>
    <rPh sb="0" eb="1">
      <t>モト</t>
    </rPh>
    <phoneticPr fontId="5"/>
  </si>
  <si>
    <t>(元神谷 吉輝</t>
    <rPh sb="1" eb="2">
      <t>モト</t>
    </rPh>
    <phoneticPr fontId="7"/>
  </si>
  <si>
    <t>DX3H8A3BPLJR</t>
  </si>
  <si>
    <t>351889402679428</t>
  </si>
  <si>
    <t>080-6338-9502</t>
    <phoneticPr fontId="7"/>
  </si>
  <si>
    <t>(元田島 和博</t>
    <rPh sb="1" eb="2">
      <t>モト</t>
    </rPh>
    <phoneticPr fontId="5"/>
  </si>
  <si>
    <t>FFNDFYAAPLJR</t>
    <phoneticPr fontId="5"/>
  </si>
  <si>
    <t>356796115603873</t>
    <phoneticPr fontId="5"/>
  </si>
  <si>
    <t>090-6389-5014</t>
  </si>
  <si>
    <t>(元山﨑 宅哉</t>
    <rPh sb="1" eb="2">
      <t>モト</t>
    </rPh>
    <phoneticPr fontId="5"/>
  </si>
  <si>
    <t>GWTG61Q0PLJR</t>
    <phoneticPr fontId="7"/>
  </si>
  <si>
    <t>080-6293-9501</t>
    <phoneticPr fontId="7"/>
  </si>
  <si>
    <t>(元林 和紀</t>
    <rPh sb="1" eb="2">
      <t>モト</t>
    </rPh>
    <phoneticPr fontId="7"/>
  </si>
  <si>
    <t>FFNDFM7TPLJR</t>
    <phoneticPr fontId="5"/>
  </si>
  <si>
    <t>356782115700679</t>
  </si>
  <si>
    <t>090-6389-5011</t>
    <phoneticPr fontId="5"/>
  </si>
  <si>
    <t>(元木村 信保</t>
    <rPh sb="1" eb="2">
      <t>モト</t>
    </rPh>
    <phoneticPr fontId="5"/>
  </si>
  <si>
    <t>FFNDFS6NPLJR</t>
    <phoneticPr fontId="5"/>
  </si>
  <si>
    <t>090-6389-5008</t>
  </si>
  <si>
    <t>(元熊田 遥奈</t>
    <rPh sb="1" eb="2">
      <t>モト</t>
    </rPh>
    <phoneticPr fontId="5"/>
  </si>
  <si>
    <t>F17DH1P9PLJQ</t>
    <phoneticPr fontId="5"/>
  </si>
  <si>
    <t>090-6389-5017</t>
  </si>
  <si>
    <t>(元津曲 雄治</t>
    <rPh sb="1" eb="2">
      <t>モト</t>
    </rPh>
    <phoneticPr fontId="5"/>
  </si>
  <si>
    <t>FFNDFTLVPLJR</t>
    <phoneticPr fontId="5"/>
  </si>
  <si>
    <t>356782115619556</t>
    <phoneticPr fontId="5"/>
  </si>
  <si>
    <t>090-6389-5018</t>
  </si>
  <si>
    <t>(元新美 和之)</t>
    <rPh sb="1" eb="2">
      <t>モト</t>
    </rPh>
    <phoneticPr fontId="5"/>
  </si>
  <si>
    <t>FFNDFALYPLJR</t>
    <phoneticPr fontId="5"/>
  </si>
  <si>
    <t>(元草野 真里奈</t>
    <rPh sb="1" eb="2">
      <t>モト</t>
    </rPh>
    <rPh sb="2" eb="4">
      <t>クサノ</t>
    </rPh>
    <phoneticPr fontId="5"/>
  </si>
  <si>
    <t>DX3H89ZHPLJR</t>
    <phoneticPr fontId="5"/>
  </si>
  <si>
    <t>351889403249163</t>
  </si>
  <si>
    <t>090-1931-9503</t>
  </si>
  <si>
    <t>(元錦織 布伎</t>
    <rPh sb="1" eb="2">
      <t>モト</t>
    </rPh>
    <rPh sb="2" eb="4">
      <t>ニシコリ</t>
    </rPh>
    <rPh sb="5" eb="6">
      <t>ヌノ</t>
    </rPh>
    <rPh sb="6" eb="7">
      <t>ワザ</t>
    </rPh>
    <phoneticPr fontId="7"/>
  </si>
  <si>
    <t>DX3H89JMPLJR</t>
    <phoneticPr fontId="5"/>
  </si>
  <si>
    <t>354685923865364</t>
    <phoneticPr fontId="5"/>
  </si>
  <si>
    <t>090-4499-9504</t>
    <phoneticPr fontId="7"/>
  </si>
  <si>
    <t>(元沖 果歩</t>
    <rPh sb="1" eb="2">
      <t>モト</t>
    </rPh>
    <phoneticPr fontId="7"/>
  </si>
  <si>
    <t>DX3DRH77PLJR</t>
    <phoneticPr fontId="5"/>
  </si>
  <si>
    <t>351777861504122</t>
    <phoneticPr fontId="5"/>
  </si>
  <si>
    <t>090-3564-9500</t>
    <phoneticPr fontId="7"/>
  </si>
  <si>
    <t>使用者</t>
  </si>
  <si>
    <t>A2296(SE2)</t>
  </si>
  <si>
    <t>MHGQ3J/A(SE2)</t>
  </si>
  <si>
    <t>端末支払完了月</t>
  </si>
  <si>
    <t>KDDI下取</t>
  </si>
  <si>
    <t>デジラ:vthd9500/asakuma1/webex@vt-holdings.co.jp/旧朝熊
KDDI下取</t>
  </si>
  <si>
    <t>旧永山、デジラ:vthd9500
KDDI下取</t>
  </si>
  <si>
    <t>vthd9500
KDDI下取</t>
  </si>
  <si>
    <t>2019年発売
半年以上前に社長紛失</t>
  </si>
  <si>
    <t>旧仙田本体を代替使用、sim差替え
KDDI下取</t>
  </si>
  <si>
    <t>未設定
KDDI下取</t>
  </si>
  <si>
    <t>旧松尾本体を代替使用、sim差替え
KDDI下取</t>
  </si>
  <si>
    <t>vt9500/vthd9500 *デジラ、端末用　k.hayashi@vt-holdings.co.jpでau登録、旧林
KDDI下取</t>
  </si>
  <si>
    <t>vthd9500 *デジラ、旧松永
KDDI下取</t>
  </si>
  <si>
    <t>vt9500、旧:銭谷 愛-&gt;安達-&gt;林
KDDI下取</t>
  </si>
  <si>
    <t>元小堺-&gt;井上-&gt;
KDDI下取</t>
  </si>
  <si>
    <t>元寺下
KDDI下取</t>
  </si>
  <si>
    <t>Kaho9555/vthd9500 *デジラ、端末用　it@vt-holdings.co.jpでau登録
KDDI下取</t>
  </si>
  <si>
    <t>契約容量</t>
  </si>
  <si>
    <t>5GB</t>
  </si>
  <si>
    <t>50GB</t>
  </si>
  <si>
    <t>No.</t>
  </si>
  <si>
    <t>商品名</t>
    <rPh sb="0" eb="3">
      <t>ショウヒンメイ00</t>
    </rPh>
    <phoneticPr fontId="5"/>
  </si>
  <si>
    <t>メーカー</t>
  </si>
  <si>
    <t>機種名</t>
    <rPh sb="0" eb="3">
      <t>キシュメイ00</t>
    </rPh>
    <phoneticPr fontId="5"/>
  </si>
  <si>
    <t>S/N</t>
  </si>
  <si>
    <t>IMEI</t>
  </si>
  <si>
    <t>au携帯番号</t>
    <rPh sb="0" eb="6">
      <t>ケイタイ00</t>
    </rPh>
    <phoneticPr fontId="5"/>
  </si>
  <si>
    <t>通信容量</t>
    <rPh sb="0" eb="2">
      <t>ツウシンヨウリョウ00</t>
    </rPh>
    <phoneticPr fontId="5"/>
  </si>
  <si>
    <t>端末支払完了月</t>
    <rPh sb="0" eb="2">
      <t>タンマツシハラ00</t>
    </rPh>
    <phoneticPr fontId="5"/>
  </si>
  <si>
    <t>SSID</t>
  </si>
  <si>
    <t>Speed Wi-Fi 5G X12</t>
  </si>
  <si>
    <t>NEC</t>
    <phoneticPr fontId="5"/>
  </si>
  <si>
    <t>NAR03SWX</t>
  </si>
  <si>
    <t>WKAW51284631C0</t>
  </si>
  <si>
    <t>352470202846290</t>
  </si>
  <si>
    <t>090-3857-3474</t>
    <phoneticPr fontId="5"/>
  </si>
  <si>
    <t>2028/3</t>
  </si>
  <si>
    <t>WYAW02085992D0</t>
    <phoneticPr fontId="5"/>
  </si>
  <si>
    <t>357489094266321</t>
    <phoneticPr fontId="5"/>
  </si>
  <si>
    <t>090-3857-3462</t>
    <phoneticPr fontId="5"/>
  </si>
  <si>
    <t>Speed Wi-Fi 5G X11</t>
    <phoneticPr fontId="5"/>
  </si>
  <si>
    <t>NAR01SWA</t>
    <phoneticPr fontId="5"/>
  </si>
  <si>
    <t>WAAW2X074084E0</t>
    <phoneticPr fontId="5"/>
  </si>
  <si>
    <t>358630281740847</t>
    <phoneticPr fontId="5"/>
  </si>
  <si>
    <t>090-6169-4014</t>
    <phoneticPr fontId="5"/>
  </si>
  <si>
    <t>2027/8</t>
    <phoneticPr fontId="5"/>
  </si>
  <si>
    <t>WKAW4Y268814C0</t>
    <phoneticPr fontId="5"/>
  </si>
  <si>
    <t>352470202688122</t>
    <phoneticPr fontId="5"/>
  </si>
  <si>
    <t>070-2190-4161</t>
    <phoneticPr fontId="5"/>
  </si>
  <si>
    <t>2028/10</t>
    <phoneticPr fontId="5"/>
  </si>
  <si>
    <t>SPW_X12_ac5695</t>
    <phoneticPr fontId="5"/>
  </si>
  <si>
    <t>m85dHW4mddU5R7bGGLn8</t>
    <phoneticPr fontId="5"/>
  </si>
  <si>
    <t>EHXmh5kD6e2Vi5m86NeJ</t>
    <phoneticPr fontId="5"/>
  </si>
  <si>
    <t>WKAW4Y268812C0</t>
    <phoneticPr fontId="5"/>
  </si>
  <si>
    <t>352470202688106</t>
    <phoneticPr fontId="5"/>
  </si>
  <si>
    <t>070-2190-4165</t>
    <phoneticPr fontId="5"/>
  </si>
  <si>
    <t>SPW_X12_a1ff7e</t>
    <phoneticPr fontId="5"/>
  </si>
  <si>
    <t>ueu4AHWi4C35dPtuE8D8</t>
    <phoneticPr fontId="5"/>
  </si>
  <si>
    <t>AS6w6Ms5sutur8GA43TS</t>
    <phoneticPr fontId="5"/>
  </si>
  <si>
    <t>WKAW4Y268810C0</t>
    <phoneticPr fontId="5"/>
  </si>
  <si>
    <t>342470202688080</t>
    <phoneticPr fontId="5"/>
  </si>
  <si>
    <t>070-2190-4167</t>
    <phoneticPr fontId="5"/>
  </si>
  <si>
    <t>SPW_X12_f4e9ab</t>
    <phoneticPr fontId="5"/>
  </si>
  <si>
    <t>Z5t43kpi2aEBe5uNJ7DC</t>
    <phoneticPr fontId="5"/>
  </si>
  <si>
    <t>dgTAMFS2Msz68w2df3S6</t>
    <phoneticPr fontId="5"/>
  </si>
  <si>
    <t>Web PW</t>
  </si>
  <si>
    <t>WiFi PSK(初期値)</t>
  </si>
  <si>
    <t>Aterm MR10LN</t>
    <phoneticPr fontId="5"/>
  </si>
  <si>
    <t>PA-MR10LN</t>
    <phoneticPr fontId="5"/>
  </si>
  <si>
    <t>LASW58069158B2</t>
    <phoneticPr fontId="5"/>
  </si>
  <si>
    <t>359349590787782</t>
    <phoneticPr fontId="5"/>
  </si>
  <si>
    <t>Huxfr5i8pDR4S7LLZm44</t>
    <phoneticPr fontId="5"/>
  </si>
  <si>
    <t>8Mnr3J8Pz84wbEeLjS7V</t>
    <phoneticPr fontId="5"/>
  </si>
  <si>
    <t>(直接購入)</t>
  </si>
  <si>
    <t>au携帯番号</t>
    <rPh sb="2" eb="4">
      <t>ケイタイ</t>
    </rPh>
    <rPh sb="4" eb="6">
      <t>バンゴウ</t>
    </rPh>
    <phoneticPr fontId="5"/>
  </si>
  <si>
    <t>通信容量</t>
    <rPh sb="0" eb="2">
      <t>ツウシン</t>
    </rPh>
    <rPh sb="2" eb="4">
      <t>ヨウリョウ</t>
    </rPh>
    <phoneticPr fontId="5"/>
  </si>
  <si>
    <t>WiMAX2+ Speed Wi-Fi NEXT WX05</t>
    <phoneticPr fontId="5"/>
  </si>
  <si>
    <t>NAD35SWA</t>
    <phoneticPr fontId="5"/>
  </si>
  <si>
    <t>WYAW02085993D0</t>
    <phoneticPr fontId="5"/>
  </si>
  <si>
    <t>357489094266339</t>
    <phoneticPr fontId="5"/>
  </si>
  <si>
    <t>(完済)</t>
    <rPh sb="1" eb="3">
      <t>カンサイ</t>
    </rPh>
    <phoneticPr fontId="5"/>
  </si>
  <si>
    <t>20253/26</t>
  </si>
  <si>
    <t>PC</t>
  </si>
  <si>
    <t>使用中</t>
  </si>
  <si>
    <t>破棄予定</t>
  </si>
  <si>
    <t>破棄済み</t>
  </si>
  <si>
    <t>タブレット</t>
  </si>
  <si>
    <t>NW機器</t>
  </si>
  <si>
    <t>スマホ</t>
  </si>
  <si>
    <t>Wifiルータ</t>
  </si>
  <si>
    <t>ディスプレイ・プロジェクタ・アーム</t>
  </si>
  <si>
    <t>ICCID</t>
    <phoneticPr fontId="5"/>
  </si>
  <si>
    <t>申込書番号</t>
    <rPh sb="0" eb="3">
      <t>モウシコミショ</t>
    </rPh>
    <rPh sb="3" eb="5">
      <t>バンゴウ</t>
    </rPh>
    <phoneticPr fontId="5"/>
  </si>
  <si>
    <t>PINロック解除コード</t>
    <rPh sb="6" eb="8">
      <t>カイジョ</t>
    </rPh>
    <phoneticPr fontId="5"/>
  </si>
  <si>
    <t>用途</t>
    <rPh sb="0" eb="2">
      <t>ヨウト</t>
    </rPh>
    <phoneticPr fontId="5"/>
  </si>
  <si>
    <t>利用開始日</t>
    <rPh sb="0" eb="2">
      <t>リヨウ</t>
    </rPh>
    <rPh sb="2" eb="4">
      <t>カイシ</t>
    </rPh>
    <rPh sb="4" eb="5">
      <t>ビ</t>
    </rPh>
    <phoneticPr fontId="5"/>
  </si>
  <si>
    <t>備考</t>
    <rPh sb="0" eb="2">
      <t>ビコウ</t>
    </rPh>
    <phoneticPr fontId="5"/>
  </si>
  <si>
    <t>5GB</t>
    <phoneticPr fontId="5"/>
  </si>
  <si>
    <t>?</t>
    <phoneticPr fontId="5"/>
  </si>
  <si>
    <t>090-3857-3462</t>
  </si>
  <si>
    <t>Wi-Fiルータ</t>
  </si>
  <si>
    <t>090-3857-3474</t>
  </si>
  <si>
    <t>090-3857-3405</t>
    <phoneticPr fontId="5"/>
  </si>
  <si>
    <t>8981300074109601984</t>
    <phoneticPr fontId="5"/>
  </si>
  <si>
    <t>02H905656</t>
    <phoneticPr fontId="5"/>
  </si>
  <si>
    <t>59110272</t>
    <phoneticPr fontId="5"/>
  </si>
  <si>
    <t>貸出用</t>
    <rPh sb="0" eb="2">
      <t>カシダシ</t>
    </rPh>
    <rPh sb="2" eb="3">
      <t>ウ</t>
    </rPh>
    <phoneticPr fontId="5"/>
  </si>
  <si>
    <t>No.1</t>
    <phoneticPr fontId="5"/>
  </si>
  <si>
    <t>090-3857-3424</t>
    <phoneticPr fontId="5"/>
  </si>
  <si>
    <t>8981300074109601976</t>
    <phoneticPr fontId="5"/>
  </si>
  <si>
    <t>02H918105</t>
    <phoneticPr fontId="5"/>
  </si>
  <si>
    <t>11703842</t>
    <phoneticPr fontId="5"/>
  </si>
  <si>
    <t>No.2</t>
    <phoneticPr fontId="5"/>
  </si>
  <si>
    <t>090-3857-3428</t>
    <phoneticPr fontId="5"/>
  </si>
  <si>
    <t>8981300074109601968</t>
    <phoneticPr fontId="5"/>
  </si>
  <si>
    <t>02H918116</t>
    <phoneticPr fontId="5"/>
  </si>
  <si>
    <t>48704023</t>
    <phoneticPr fontId="5"/>
  </si>
  <si>
    <t>No.3</t>
    <phoneticPr fontId="5"/>
  </si>
  <si>
    <t>090-3857-3433</t>
    <phoneticPr fontId="5"/>
  </si>
  <si>
    <t>8981300074109601950</t>
    <phoneticPr fontId="5"/>
  </si>
  <si>
    <t>02H918120</t>
    <phoneticPr fontId="5"/>
  </si>
  <si>
    <t>33682495</t>
    <phoneticPr fontId="5"/>
  </si>
  <si>
    <t>No.4</t>
    <phoneticPr fontId="5"/>
  </si>
  <si>
    <t>090-3857-3435</t>
    <phoneticPr fontId="5"/>
  </si>
  <si>
    <t>8981300074109601943</t>
    <phoneticPr fontId="5"/>
  </si>
  <si>
    <t>02H918131</t>
    <phoneticPr fontId="5"/>
  </si>
  <si>
    <t>69132473</t>
    <phoneticPr fontId="5"/>
  </si>
  <si>
    <t>No.5</t>
    <phoneticPr fontId="5"/>
  </si>
  <si>
    <t>8981300025311004003</t>
  </si>
  <si>
    <t>02H905645</t>
  </si>
  <si>
    <t>68063783</t>
  </si>
  <si>
    <t>?</t>
  </si>
  <si>
    <t/>
  </si>
  <si>
    <t>070-8698-8222</t>
  </si>
  <si>
    <t>8981300025344564338</t>
  </si>
  <si>
    <t>03H271552</t>
  </si>
  <si>
    <t>09429674</t>
  </si>
  <si>
    <t>8981300025311004011</t>
  </si>
  <si>
    <t>02H916996</t>
  </si>
  <si>
    <t>07443383</t>
  </si>
  <si>
    <t>Wi-Fiルータ用から転用</t>
  </si>
  <si>
    <t>破棄済</t>
  </si>
  <si>
    <t>SIM</t>
  </si>
  <si>
    <t>その他</t>
  </si>
  <si>
    <t>大項目</t>
  </si>
  <si>
    <t>小項目(リンク)</t>
  </si>
  <si>
    <t>CSV出力先フォルダ</t>
  </si>
  <si>
    <t>20GB</t>
  </si>
  <si>
    <t>D:\Users\t.tsuzuki\vcs\vt\configurations\asset\csv\</t>
  </si>
  <si>
    <t>MX9R2J(SE2)</t>
  </si>
  <si>
    <t>(予備機(SIMnasi )</t>
  </si>
  <si>
    <t>E8:7F:95:9B:5A:61</t>
  </si>
  <si>
    <t>CCL基幹接続用</t>
  </si>
  <si>
    <t>土田 新一郎</t>
  </si>
  <si>
    <t>旧管理NO.NOT057
20220701ケーブル不良交換予約 USB-Cケーブルの不良、正常動作品と比較しての結果です。外観に問題はありませんでした。
2026.7.31 タッチパッドでスクロール時に異音とのクレームのため、交換、会議室No.9で保管</t>
  </si>
  <si>
    <t>LFL7V3M4KF</t>
  </si>
  <si>
    <t>351061944510608</t>
  </si>
  <si>
    <t>090-4081-5406</t>
  </si>
  <si>
    <t>MD1Q4J/A(16e)</t>
  </si>
  <si>
    <t>5GEB</t>
  </si>
  <si>
    <t>2029/9</t>
  </si>
  <si>
    <t>FJV0N0F4MG</t>
  </si>
  <si>
    <t>351954632572650</t>
  </si>
  <si>
    <t>090-5612-5327</t>
  </si>
  <si>
    <t>H9FPXH73WJ</t>
  </si>
  <si>
    <t>359030662528144</t>
  </si>
  <si>
    <t>JV7DFHG605</t>
  </si>
  <si>
    <t>355797743108551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</si>
</sst>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¥&quot;#,##0;&quot;¥&quot;\-#,##0"/>
    <numFmt numFmtId="165" formatCode="&quot;¥&quot;#,##0_);[Red]\(&quot;¥&quot;#,##0\)"/>
    <numFmt numFmtId="166" formatCode="yyyy/m/d;@"/>
    <numFmt numFmtId="167" formatCode="0_);[Red]\(0\)"/>
    <numFmt numFmtId="168" formatCode="0_ "/>
  </numFmts>
  <fonts count="37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trike/>
      <sz val="10"/>
      <name val="MS UI Gothic"/>
      <family val="3"/>
      <charset val="128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charset val="128"/>
      <scheme val="minor"/>
    </font>
    <font>
      <sz val="5.5"/>
      <name val="Calibri"/>
      <family val="3"/>
      <charset val="128"/>
      <scheme val="minor"/>
    </font>
    <font>
      <u/>
      <sz val="11"/>
      <color theme="10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Calibri"/>
      <family val="3"/>
      <charset val="128"/>
      <scheme val="minor"/>
    </font>
    <font>
      <sz val="11"/>
      <name val="Calibri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Calibri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trike/>
      <sz val="11"/>
      <color theme="1"/>
      <name val="Calibri"/>
      <family val="3"/>
      <charset val="128"/>
      <scheme val="minor"/>
    </font>
    <font>
      <strike/>
      <sz val="11"/>
      <name val="Calibri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1"/>
      <name val="Calibri"/>
      <family val="2"/>
      <charset val="128"/>
      <scheme val="minor"/>
    </font>
    <font>
      <strike/>
      <sz val="11"/>
      <color rgb="FFFF0000"/>
      <name val="Calibri"/>
      <family val="3"/>
      <charset val="128"/>
      <scheme val="minor"/>
    </font>
    <font>
      <strike/>
      <sz val="11"/>
      <name val="MS UI Gothic"/>
      <family val="3"/>
      <charset val="128"/>
    </font>
    <font>
      <sz val="11"/>
      <color rgb="FF000000"/>
      <name val="Calibri"/>
      <family val="3"/>
      <charset val="128"/>
      <scheme val="minor"/>
    </font>
    <font>
      <strike/>
      <sz val="11"/>
      <color theme="1"/>
      <name val="ＭＳ Ｐゴシック"/>
      <family val="3"/>
      <charset val="128"/>
    </font>
    <font>
      <sz val="11"/>
      <color rgb="FF222222"/>
      <name val="Cambria"/>
      <family val="3"/>
      <charset val="128"/>
      <scheme val="major"/>
    </font>
    <font>
      <sz val="11"/>
      <color rgb="FF222222"/>
      <name val="Calibri"/>
      <family val="3"/>
      <charset val="128"/>
      <scheme val="minor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rgb="FFFF0000"/>
      <name val="Calibri"/>
      <family val="2"/>
      <scheme val="minor"/>
    </font>
    <font>
      <sz val="8"/>
      <name val="Calibri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1"/>
      <color theme="0"/>
      <name val="Calibri"/>
      <family val="3"/>
      <charset val="12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0" borderId="0"/>
    <xf numFmtId="0" fontId="3" fillId="0" borderId="0"/>
    <xf numFmtId="0" fontId="3" fillId="0" borderId="0"/>
  </cellStyleXfs>
  <cellXfs count="339">
    <xf numFmtId="0" fontId="0" fillId="0" borderId="0" xfId="0">
      <alignment vertical="center"/>
    </xf>
    <xf numFmtId="165" fontId="0" fillId="0" borderId="0" xfId="0" applyNumberFormat="1">
      <alignment vertical="center"/>
    </xf>
    <xf numFmtId="0" fontId="12" fillId="0" borderId="4" xfId="0" applyFont="1" applyBorder="1">
      <alignment vertical="center"/>
    </xf>
    <xf numFmtId="165" fontId="12" fillId="0" borderId="4" xfId="0" applyNumberFormat="1" applyFont="1" applyBorder="1">
      <alignment vertical="center"/>
    </xf>
    <xf numFmtId="0" fontId="12" fillId="0" borderId="4" xfId="0" applyFont="1" applyBorder="1" applyAlignment="1">
      <alignment horizontal="left" vertical="center"/>
    </xf>
    <xf numFmtId="0" fontId="12" fillId="2" borderId="4" xfId="0" applyFont="1" applyFill="1" applyBorder="1">
      <alignment vertical="center"/>
    </xf>
    <xf numFmtId="0" fontId="0" fillId="0" borderId="4" xfId="0" applyBorder="1">
      <alignment vertical="center"/>
    </xf>
    <xf numFmtId="165" fontId="0" fillId="0" borderId="4" xfId="0" applyNumberFormat="1" applyBorder="1">
      <alignment vertical="center"/>
    </xf>
    <xf numFmtId="0" fontId="0" fillId="2" borderId="4" xfId="0" applyFill="1" applyBorder="1">
      <alignment vertical="center"/>
    </xf>
    <xf numFmtId="0" fontId="14" fillId="0" borderId="4" xfId="1" applyFont="1" applyBorder="1" applyAlignment="1">
      <alignment vertical="center"/>
    </xf>
    <xf numFmtId="165" fontId="14" fillId="0" borderId="4" xfId="2" applyNumberFormat="1" applyFont="1" applyFill="1" applyBorder="1" applyAlignment="1">
      <alignment vertical="center"/>
    </xf>
    <xf numFmtId="0" fontId="15" fillId="0" borderId="4" xfId="0" applyFont="1" applyBorder="1">
      <alignment vertical="center"/>
    </xf>
    <xf numFmtId="0" fontId="0" fillId="4" borderId="4" xfId="0" applyFill="1" applyBorder="1">
      <alignment vertical="center"/>
    </xf>
    <xf numFmtId="165" fontId="0" fillId="4" borderId="4" xfId="0" applyNumberFormat="1" applyFill="1" applyBorder="1">
      <alignment vertical="center"/>
    </xf>
    <xf numFmtId="14" fontId="0" fillId="0" borderId="4" xfId="0" applyNumberFormat="1" applyBorder="1">
      <alignment vertical="center"/>
    </xf>
    <xf numFmtId="14" fontId="0" fillId="0" borderId="0" xfId="0" applyNumberFormat="1">
      <alignment vertical="center"/>
    </xf>
    <xf numFmtId="164" fontId="13" fillId="5" borderId="4" xfId="0" applyNumberFormat="1" applyFont="1" applyFill="1" applyBorder="1">
      <alignment vertical="center"/>
    </xf>
    <xf numFmtId="0" fontId="13" fillId="5" borderId="4" xfId="0" applyFont="1" applyFill="1" applyBorder="1">
      <alignment vertical="center"/>
    </xf>
    <xf numFmtId="165" fontId="13" fillId="5" borderId="4" xfId="0" applyNumberFormat="1" applyFont="1" applyFill="1" applyBorder="1">
      <alignment vertical="center"/>
    </xf>
    <xf numFmtId="0" fontId="13" fillId="0" borderId="0" xfId="0" applyFont="1">
      <alignment vertical="center"/>
    </xf>
    <xf numFmtId="0" fontId="13" fillId="0" borderId="4" xfId="0" applyFont="1" applyBorder="1">
      <alignment vertical="center"/>
    </xf>
    <xf numFmtId="0" fontId="13" fillId="2" borderId="4" xfId="0" applyFont="1" applyFill="1" applyBorder="1">
      <alignment vertical="center"/>
    </xf>
    <xf numFmtId="165" fontId="13" fillId="0" borderId="4" xfId="0" applyNumberFormat="1" applyFont="1" applyBorder="1">
      <alignment vertical="center"/>
    </xf>
    <xf numFmtId="0" fontId="16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165" fontId="13" fillId="0" borderId="0" xfId="0" applyNumberFormat="1" applyFont="1">
      <alignment vertical="center"/>
    </xf>
    <xf numFmtId="0" fontId="0" fillId="3" borderId="4" xfId="0" applyFill="1" applyBorder="1">
      <alignment vertical="center"/>
    </xf>
    <xf numFmtId="0" fontId="17" fillId="0" borderId="4" xfId="0" applyFont="1" applyBorder="1">
      <alignment vertical="center"/>
    </xf>
    <xf numFmtId="0" fontId="18" fillId="0" borderId="4" xfId="0" applyFont="1" applyBorder="1">
      <alignment vertical="center"/>
    </xf>
    <xf numFmtId="0" fontId="14" fillId="0" borderId="4" xfId="0" applyFont="1" applyBorder="1">
      <alignment vertical="center"/>
    </xf>
    <xf numFmtId="0" fontId="16" fillId="5" borderId="4" xfId="0" applyFont="1" applyFill="1" applyBorder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0" xfId="0" applyFont="1">
      <alignment vertical="center"/>
    </xf>
    <xf numFmtId="166" fontId="12" fillId="0" borderId="4" xfId="0" applyNumberFormat="1" applyFont="1" applyBorder="1">
      <alignment vertical="center"/>
    </xf>
    <xf numFmtId="166" fontId="0" fillId="0" borderId="4" xfId="0" applyNumberFormat="1" applyBorder="1">
      <alignment vertical="center"/>
    </xf>
    <xf numFmtId="0" fontId="9" fillId="0" borderId="4" xfId="0" applyFont="1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left" vertical="center"/>
    </xf>
    <xf numFmtId="0" fontId="19" fillId="0" borderId="0" xfId="0" applyFont="1">
      <alignment vertical="center"/>
    </xf>
    <xf numFmtId="0" fontId="19" fillId="0" borderId="4" xfId="0" applyFont="1" applyBorder="1">
      <alignment vertical="center"/>
    </xf>
    <xf numFmtId="0" fontId="19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>
      <alignment vertical="center"/>
    </xf>
    <xf numFmtId="166" fontId="19" fillId="0" borderId="4" xfId="0" applyNumberFormat="1" applyFont="1" applyBorder="1">
      <alignment vertical="center"/>
    </xf>
    <xf numFmtId="165" fontId="19" fillId="0" borderId="4" xfId="0" applyNumberFormat="1" applyFont="1" applyBorder="1">
      <alignment vertical="center"/>
    </xf>
    <xf numFmtId="0" fontId="20" fillId="0" borderId="4" xfId="0" applyFont="1" applyBorder="1">
      <alignment vertical="center"/>
    </xf>
    <xf numFmtId="0" fontId="20" fillId="0" borderId="0" xfId="0" applyFont="1">
      <alignment vertical="center"/>
    </xf>
    <xf numFmtId="166" fontId="20" fillId="0" borderId="4" xfId="0" applyNumberFormat="1" applyFont="1" applyBorder="1">
      <alignment vertical="center"/>
    </xf>
    <xf numFmtId="0" fontId="20" fillId="0" borderId="4" xfId="1" applyFont="1" applyBorder="1" applyAlignment="1">
      <alignment vertical="center"/>
    </xf>
    <xf numFmtId="164" fontId="20" fillId="0" borderId="4" xfId="0" applyNumberFormat="1" applyFont="1" applyBorder="1">
      <alignment vertical="center"/>
    </xf>
    <xf numFmtId="165" fontId="20" fillId="0" borderId="4" xfId="0" applyNumberFormat="1" applyFont="1" applyBorder="1">
      <alignment vertical="center"/>
    </xf>
    <xf numFmtId="0" fontId="20" fillId="0" borderId="4" xfId="0" applyFont="1" applyBorder="1" applyAlignment="1">
      <alignment horizontal="left" vertical="center"/>
    </xf>
    <xf numFmtId="0" fontId="22" fillId="0" borderId="4" xfId="0" applyFont="1" applyBorder="1">
      <alignment vertical="center"/>
    </xf>
    <xf numFmtId="166" fontId="20" fillId="0" borderId="4" xfId="1" applyNumberFormat="1" applyFont="1" applyBorder="1" applyAlignment="1">
      <alignment vertical="center"/>
    </xf>
    <xf numFmtId="165" fontId="20" fillId="0" borderId="4" xfId="2" applyNumberFormat="1" applyFont="1" applyFill="1" applyBorder="1" applyAlignment="1">
      <alignment vertical="center"/>
    </xf>
    <xf numFmtId="166" fontId="24" fillId="0" borderId="4" xfId="1" applyNumberFormat="1" applyFont="1" applyBorder="1" applyAlignment="1">
      <alignment vertical="center"/>
    </xf>
    <xf numFmtId="14" fontId="19" fillId="0" borderId="4" xfId="0" applyNumberFormat="1" applyFont="1" applyBorder="1">
      <alignment vertical="center"/>
    </xf>
    <xf numFmtId="0" fontId="13" fillId="0" borderId="4" xfId="0" applyFont="1" applyBorder="1" applyAlignment="1">
      <alignment horizontal="left" vertical="center"/>
    </xf>
    <xf numFmtId="0" fontId="25" fillId="0" borderId="4" xfId="0" applyFont="1" applyBorder="1" applyAlignment="1">
      <alignment vertical="center" wrapText="1"/>
    </xf>
    <xf numFmtId="166" fontId="13" fillId="5" borderId="4" xfId="0" applyNumberFormat="1" applyFont="1" applyFill="1" applyBorder="1">
      <alignment vertical="center"/>
    </xf>
    <xf numFmtId="166" fontId="13" fillId="0" borderId="4" xfId="0" applyNumberFormat="1" applyFont="1" applyBorder="1">
      <alignment vertical="center"/>
    </xf>
    <xf numFmtId="166" fontId="13" fillId="0" borderId="0" xfId="0" applyNumberFormat="1" applyFont="1">
      <alignment vertical="center"/>
    </xf>
    <xf numFmtId="164" fontId="13" fillId="0" borderId="0" xfId="0" applyNumberFormat="1" applyFont="1">
      <alignment vertical="center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165" fontId="0" fillId="0" borderId="2" xfId="0" applyNumberFormat="1" applyBorder="1">
      <alignment vertical="center"/>
    </xf>
    <xf numFmtId="0" fontId="15" fillId="0" borderId="2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8" xfId="0" applyFont="1" applyBorder="1">
      <alignment vertical="center"/>
    </xf>
    <xf numFmtId="0" fontId="16" fillId="2" borderId="4" xfId="0" applyFont="1" applyFill="1" applyBorder="1">
      <alignment vertical="center"/>
    </xf>
    <xf numFmtId="14" fontId="13" fillId="5" borderId="4" xfId="0" applyNumberFormat="1" applyFont="1" applyFill="1" applyBorder="1">
      <alignment vertical="center"/>
    </xf>
    <xf numFmtId="14" fontId="14" fillId="0" borderId="4" xfId="0" applyNumberFormat="1" applyFont="1" applyBorder="1">
      <alignment vertical="center"/>
    </xf>
    <xf numFmtId="14" fontId="13" fillId="0" borderId="4" xfId="0" applyNumberFormat="1" applyFont="1" applyBorder="1">
      <alignment vertical="center"/>
    </xf>
    <xf numFmtId="14" fontId="0" fillId="0" borderId="2" xfId="0" applyNumberFormat="1" applyBorder="1">
      <alignment vertical="center"/>
    </xf>
    <xf numFmtId="14" fontId="23" fillId="0" borderId="4" xfId="0" applyNumberFormat="1" applyFont="1" applyBorder="1">
      <alignment vertical="center"/>
    </xf>
    <xf numFmtId="0" fontId="21" fillId="0" borderId="4" xfId="0" applyFont="1" applyBorder="1">
      <alignment vertical="center"/>
    </xf>
    <xf numFmtId="0" fontId="21" fillId="0" borderId="0" xfId="0" applyFont="1">
      <alignment vertical="center"/>
    </xf>
    <xf numFmtId="165" fontId="22" fillId="0" borderId="4" xfId="0" applyNumberFormat="1" applyFont="1" applyBorder="1">
      <alignment vertical="center"/>
    </xf>
    <xf numFmtId="166" fontId="22" fillId="0" borderId="4" xfId="0" applyNumberFormat="1" applyFont="1" applyBorder="1">
      <alignment vertical="center"/>
    </xf>
    <xf numFmtId="0" fontId="20" fillId="0" borderId="4" xfId="0" applyFont="1" applyBorder="1" applyAlignment="1">
      <alignment vertical="center" wrapText="1"/>
    </xf>
    <xf numFmtId="0" fontId="26" fillId="0" borderId="4" xfId="0" applyFont="1" applyBorder="1">
      <alignment vertical="center"/>
    </xf>
    <xf numFmtId="0" fontId="26" fillId="0" borderId="0" xfId="0" applyFont="1">
      <alignment vertical="center"/>
    </xf>
    <xf numFmtId="0" fontId="19" fillId="2" borderId="4" xfId="0" applyFont="1" applyFill="1" applyBorder="1">
      <alignment vertical="center"/>
    </xf>
    <xf numFmtId="14" fontId="13" fillId="0" borderId="2" xfId="0" applyNumberFormat="1" applyFont="1" applyBorder="1">
      <alignment vertical="center"/>
    </xf>
    <xf numFmtId="165" fontId="13" fillId="0" borderId="2" xfId="0" applyNumberFormat="1" applyFont="1" applyBorder="1">
      <alignment vertical="center"/>
    </xf>
    <xf numFmtId="0" fontId="13" fillId="0" borderId="3" xfId="0" applyFont="1" applyBorder="1">
      <alignment vertical="center"/>
    </xf>
    <xf numFmtId="0" fontId="14" fillId="0" borderId="4" xfId="0" applyFont="1" applyBorder="1" applyAlignment="1">
      <alignment vertical="center" wrapText="1"/>
    </xf>
    <xf numFmtId="0" fontId="19" fillId="4" borderId="4" xfId="0" applyFont="1" applyFill="1" applyBorder="1">
      <alignment vertical="center"/>
    </xf>
    <xf numFmtId="165" fontId="19" fillId="4" borderId="4" xfId="0" applyNumberFormat="1" applyFont="1" applyFill="1" applyBorder="1">
      <alignment vertical="center"/>
    </xf>
    <xf numFmtId="0" fontId="16" fillId="0" borderId="8" xfId="0" applyFont="1" applyBorder="1" applyAlignment="1">
      <alignment horizontal="left" vertical="center"/>
    </xf>
    <xf numFmtId="0" fontId="13" fillId="4" borderId="4" xfId="0" applyFont="1" applyFill="1" applyBorder="1">
      <alignment vertical="center"/>
    </xf>
    <xf numFmtId="0" fontId="13" fillId="0" borderId="6" xfId="0" applyFont="1" applyBorder="1">
      <alignment vertical="center"/>
    </xf>
    <xf numFmtId="0" fontId="18" fillId="0" borderId="4" xfId="0" applyFont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166" fontId="16" fillId="0" borderId="4" xfId="0" applyNumberFormat="1" applyFont="1" applyBorder="1">
      <alignment vertical="center"/>
    </xf>
    <xf numFmtId="165" fontId="14" fillId="0" borderId="4" xfId="0" applyNumberFormat="1" applyFont="1" applyBorder="1">
      <alignment vertical="center"/>
    </xf>
    <xf numFmtId="0" fontId="12" fillId="2" borderId="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28" fillId="0" borderId="4" xfId="0" applyFont="1" applyBorder="1">
      <alignment vertical="center"/>
    </xf>
    <xf numFmtId="0" fontId="13" fillId="5" borderId="4" xfId="0" applyFont="1" applyFill="1" applyBorder="1" applyProtection="1">
      <alignment vertical="center"/>
      <protection locked="0"/>
    </xf>
    <xf numFmtId="0" fontId="13" fillId="0" borderId="4" xfId="0" applyFont="1" applyBorder="1" applyProtection="1">
      <alignment vertical="center"/>
      <protection locked="0"/>
    </xf>
    <xf numFmtId="0" fontId="18" fillId="0" borderId="4" xfId="0" applyFont="1" applyBorder="1" applyProtection="1">
      <alignment vertical="center"/>
      <protection locked="0"/>
    </xf>
    <xf numFmtId="0" fontId="16" fillId="0" borderId="4" xfId="0" applyFont="1" applyBorder="1" applyProtection="1">
      <alignment vertical="center"/>
      <protection locked="0"/>
    </xf>
    <xf numFmtId="0" fontId="13" fillId="0" borderId="4" xfId="0" quotePrefix="1" applyFont="1" applyBorder="1" applyAlignment="1" applyProtection="1">
      <alignment horizontal="center" vertical="center"/>
      <protection locked="0"/>
    </xf>
    <xf numFmtId="0" fontId="13" fillId="8" borderId="4" xfId="0" applyFont="1" applyFill="1" applyBorder="1" applyAlignment="1" applyProtection="1">
      <alignment horizontal="left" vertical="center"/>
      <protection locked="0"/>
    </xf>
    <xf numFmtId="0" fontId="26" fillId="0" borderId="4" xfId="0" applyFont="1" applyBorder="1" applyProtection="1">
      <alignment vertical="center"/>
      <protection locked="0"/>
    </xf>
    <xf numFmtId="0" fontId="21" fillId="0" borderId="4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3" fillId="8" borderId="4" xfId="0" applyFont="1" applyFill="1" applyBorder="1" applyProtection="1">
      <alignment vertical="center"/>
      <protection locked="0"/>
    </xf>
    <xf numFmtId="0" fontId="17" fillId="0" borderId="4" xfId="0" applyFont="1" applyBorder="1" applyAlignment="1">
      <alignment vertical="center" wrapText="1"/>
    </xf>
    <xf numFmtId="0" fontId="14" fillId="4" borderId="4" xfId="0" applyFont="1" applyFill="1" applyBorder="1">
      <alignment vertical="center"/>
    </xf>
    <xf numFmtId="0" fontId="14" fillId="2" borderId="4" xfId="0" applyFont="1" applyFill="1" applyBorder="1">
      <alignment vertical="center"/>
    </xf>
    <xf numFmtId="0" fontId="14" fillId="10" borderId="4" xfId="0" applyFont="1" applyFill="1" applyBorder="1">
      <alignment vertical="center"/>
    </xf>
    <xf numFmtId="0" fontId="18" fillId="4" borderId="4" xfId="0" applyFont="1" applyFill="1" applyBorder="1">
      <alignment vertical="center"/>
    </xf>
    <xf numFmtId="46" fontId="28" fillId="0" borderId="4" xfId="0" applyNumberFormat="1" applyFont="1" applyBorder="1">
      <alignment vertical="center"/>
    </xf>
    <xf numFmtId="0" fontId="13" fillId="5" borderId="8" xfId="0" applyFont="1" applyFill="1" applyBorder="1">
      <alignment vertical="center"/>
    </xf>
    <xf numFmtId="0" fontId="13" fillId="0" borderId="4" xfId="0" applyFont="1" applyBorder="1" applyAlignment="1">
      <alignment horizontal="left" vertical="center" wrapText="1"/>
    </xf>
    <xf numFmtId="0" fontId="0" fillId="7" borderId="4" xfId="0" applyFill="1" applyBorder="1">
      <alignment vertical="center"/>
    </xf>
    <xf numFmtId="0" fontId="28" fillId="0" borderId="4" xfId="0" applyFont="1" applyBorder="1" applyAlignment="1">
      <alignment vertical="center" wrapText="1"/>
    </xf>
    <xf numFmtId="0" fontId="0" fillId="0" borderId="4" xfId="0" quotePrefix="1" applyBorder="1">
      <alignment vertical="center"/>
    </xf>
    <xf numFmtId="0" fontId="0" fillId="0" borderId="4" xfId="0" applyBorder="1" applyAlignment="1">
      <alignment horizontal="left" vertical="center" wrapText="1"/>
    </xf>
    <xf numFmtId="0" fontId="14" fillId="7" borderId="4" xfId="0" applyFont="1" applyFill="1" applyBorder="1">
      <alignment vertical="center"/>
    </xf>
    <xf numFmtId="0" fontId="14" fillId="11" borderId="4" xfId="0" applyFont="1" applyFill="1" applyBorder="1" applyAlignment="1">
      <alignment vertical="center" wrapText="1"/>
    </xf>
    <xf numFmtId="0" fontId="16" fillId="11" borderId="4" xfId="0" applyFont="1" applyFill="1" applyBorder="1" applyAlignment="1">
      <alignment horizontal="left" vertical="center"/>
    </xf>
    <xf numFmtId="14" fontId="13" fillId="0" borderId="0" xfId="0" applyNumberFormat="1" applyFont="1">
      <alignment vertical="center"/>
    </xf>
    <xf numFmtId="1" fontId="13" fillId="0" borderId="4" xfId="0" applyNumberFormat="1" applyFont="1" applyBorder="1">
      <alignment vertical="center"/>
    </xf>
    <xf numFmtId="1" fontId="0" fillId="2" borderId="4" xfId="0" applyNumberFormat="1" applyFill="1" applyBorder="1">
      <alignment vertical="center"/>
    </xf>
    <xf numFmtId="1" fontId="13" fillId="4" borderId="4" xfId="0" applyNumberFormat="1" applyFont="1" applyFill="1" applyBorder="1">
      <alignment vertical="center"/>
    </xf>
    <xf numFmtId="1" fontId="16" fillId="0" borderId="4" xfId="0" applyNumberFormat="1" applyFont="1" applyBorder="1">
      <alignment vertical="center"/>
    </xf>
    <xf numFmtId="1" fontId="0" fillId="0" borderId="4" xfId="0" applyNumberFormat="1" applyBorder="1">
      <alignment vertical="center"/>
    </xf>
    <xf numFmtId="1" fontId="12" fillId="0" borderId="4" xfId="0" applyNumberFormat="1" applyFont="1" applyBorder="1">
      <alignment vertical="center"/>
    </xf>
    <xf numFmtId="1" fontId="0" fillId="6" borderId="4" xfId="0" applyNumberFormat="1" applyFill="1" applyBorder="1">
      <alignment vertical="center"/>
    </xf>
    <xf numFmtId="1" fontId="12" fillId="4" borderId="4" xfId="0" applyNumberFormat="1" applyFont="1" applyFill="1" applyBorder="1">
      <alignment vertical="center"/>
    </xf>
    <xf numFmtId="1" fontId="19" fillId="0" borderId="4" xfId="0" applyNumberFormat="1" applyFont="1" applyBorder="1">
      <alignment vertical="center"/>
    </xf>
    <xf numFmtId="1" fontId="19" fillId="0" borderId="4" xfId="0" applyNumberFormat="1" applyFont="1" applyBorder="1" applyAlignment="1">
      <alignment vertical="top" wrapText="1"/>
    </xf>
    <xf numFmtId="1" fontId="22" fillId="0" borderId="4" xfId="0" applyNumberFormat="1" applyFont="1" applyBorder="1">
      <alignment vertical="center"/>
    </xf>
    <xf numFmtId="1" fontId="20" fillId="0" borderId="4" xfId="0" applyNumberFormat="1" applyFont="1" applyBorder="1">
      <alignment vertical="center"/>
    </xf>
    <xf numFmtId="1" fontId="20" fillId="0" borderId="4" xfId="1" applyNumberFormat="1" applyFont="1" applyBorder="1" applyAlignment="1">
      <alignment vertical="center"/>
    </xf>
    <xf numFmtId="1" fontId="0" fillId="0" borderId="2" xfId="0" applyNumberFormat="1" applyBorder="1">
      <alignment vertical="center"/>
    </xf>
    <xf numFmtId="0" fontId="16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1" fontId="13" fillId="0" borderId="2" xfId="0" quotePrefix="1" applyNumberFormat="1" applyFont="1" applyBorder="1">
      <alignment vertical="center"/>
    </xf>
    <xf numFmtId="0" fontId="0" fillId="0" borderId="4" xfId="0" applyBorder="1" applyAlignment="1">
      <alignment vertical="center" wrapText="1"/>
    </xf>
    <xf numFmtId="0" fontId="16" fillId="12" borderId="4" xfId="0" applyFont="1" applyFill="1" applyBorder="1" applyAlignment="1">
      <alignment horizontal="left" vertical="center"/>
    </xf>
    <xf numFmtId="0" fontId="25" fillId="12" borderId="4" xfId="0" applyFont="1" applyFill="1" applyBorder="1" applyAlignment="1">
      <alignment vertical="center" wrapText="1"/>
    </xf>
    <xf numFmtId="0" fontId="29" fillId="0" borderId="4" xfId="0" applyFont="1" applyBorder="1">
      <alignment vertical="center"/>
    </xf>
    <xf numFmtId="0" fontId="30" fillId="0" borderId="4" xfId="0" applyFont="1" applyBorder="1">
      <alignment vertical="center"/>
    </xf>
    <xf numFmtId="0" fontId="16" fillId="10" borderId="4" xfId="0" applyFont="1" applyFill="1" applyBorder="1" applyAlignment="1">
      <alignment horizontal="left" vertical="center"/>
    </xf>
    <xf numFmtId="0" fontId="16" fillId="10" borderId="4" xfId="0" applyFont="1" applyFill="1" applyBorder="1" applyAlignment="1">
      <alignment vertical="center" wrapText="1"/>
    </xf>
    <xf numFmtId="0" fontId="13" fillId="0" borderId="4" xfId="0" quotePrefix="1" applyFont="1" applyBorder="1">
      <alignment vertical="center"/>
    </xf>
    <xf numFmtId="1" fontId="13" fillId="0" borderId="4" xfId="0" quotePrefix="1" applyNumberFormat="1" applyFont="1" applyBorder="1">
      <alignment vertical="center"/>
    </xf>
    <xf numFmtId="1" fontId="0" fillId="0" borderId="4" xfId="0" quotePrefix="1" applyNumberFormat="1" applyBorder="1">
      <alignment vertical="center"/>
    </xf>
    <xf numFmtId="1" fontId="14" fillId="0" borderId="4" xfId="1" applyNumberFormat="1" applyFont="1" applyBorder="1" applyAlignment="1">
      <alignment vertical="center"/>
    </xf>
    <xf numFmtId="0" fontId="28" fillId="0" borderId="8" xfId="0" applyFont="1" applyBorder="1">
      <alignment vertical="center"/>
    </xf>
    <xf numFmtId="0" fontId="12" fillId="10" borderId="4" xfId="0" applyFont="1" applyFill="1" applyBorder="1" applyAlignment="1">
      <alignment horizontal="left" vertical="center"/>
    </xf>
    <xf numFmtId="0" fontId="12" fillId="10" borderId="4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vertical="center" wrapText="1"/>
    </xf>
    <xf numFmtId="164" fontId="13" fillId="5" borderId="3" xfId="0" applyNumberFormat="1" applyFont="1" applyFill="1" applyBorder="1">
      <alignment vertical="center"/>
    </xf>
    <xf numFmtId="164" fontId="13" fillId="0" borderId="3" xfId="0" applyNumberFormat="1" applyFont="1" applyBorder="1">
      <alignment vertical="center"/>
    </xf>
    <xf numFmtId="164" fontId="0" fillId="2" borderId="3" xfId="0" applyNumberFormat="1" applyFill="1" applyBorder="1">
      <alignment vertical="center"/>
    </xf>
    <xf numFmtId="164" fontId="12" fillId="0" borderId="3" xfId="0" applyNumberFormat="1" applyFont="1" applyBorder="1">
      <alignment vertical="center"/>
    </xf>
    <xf numFmtId="164" fontId="0" fillId="6" borderId="3" xfId="0" applyNumberFormat="1" applyFill="1" applyBorder="1">
      <alignment vertical="center"/>
    </xf>
    <xf numFmtId="164" fontId="0" fillId="0" borderId="3" xfId="0" applyNumberFormat="1" applyBorder="1">
      <alignment vertical="center"/>
    </xf>
    <xf numFmtId="164" fontId="12" fillId="4" borderId="3" xfId="0" applyNumberFormat="1" applyFont="1" applyFill="1" applyBorder="1">
      <alignment vertical="center"/>
    </xf>
    <xf numFmtId="164" fontId="18" fillId="0" borderId="3" xfId="0" applyNumberFormat="1" applyFont="1" applyBorder="1">
      <alignment vertical="center"/>
    </xf>
    <xf numFmtId="164" fontId="16" fillId="0" borderId="3" xfId="0" applyNumberFormat="1" applyFont="1" applyBorder="1">
      <alignment vertical="center"/>
    </xf>
    <xf numFmtId="0" fontId="14" fillId="0" borderId="3" xfId="1" applyFont="1" applyBorder="1" applyAlignment="1">
      <alignment vertical="center"/>
    </xf>
    <xf numFmtId="164" fontId="13" fillId="4" borderId="3" xfId="0" applyNumberFormat="1" applyFont="1" applyFill="1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164" fontId="19" fillId="0" borderId="3" xfId="0" applyNumberFormat="1" applyFont="1" applyBorder="1">
      <alignment vertical="center"/>
    </xf>
    <xf numFmtId="164" fontId="19" fillId="0" borderId="3" xfId="0" applyNumberFormat="1" applyFont="1" applyBorder="1" applyAlignment="1">
      <alignment vertical="top" wrapText="1"/>
    </xf>
    <xf numFmtId="164" fontId="22" fillId="0" borderId="3" xfId="0" applyNumberFormat="1" applyFont="1" applyBorder="1">
      <alignment vertical="center"/>
    </xf>
    <xf numFmtId="164" fontId="20" fillId="0" borderId="3" xfId="0" applyNumberFormat="1" applyFont="1" applyBorder="1">
      <alignment vertical="center"/>
    </xf>
    <xf numFmtId="0" fontId="20" fillId="0" borderId="3" xfId="1" applyFont="1" applyBorder="1" applyAlignment="1">
      <alignment vertical="center"/>
    </xf>
    <xf numFmtId="164" fontId="0" fillId="0" borderId="3" xfId="0" quotePrefix="1" applyNumberFormat="1" applyBorder="1">
      <alignment vertical="center"/>
    </xf>
    <xf numFmtId="164" fontId="13" fillId="5" borderId="1" xfId="0" applyNumberFormat="1" applyFont="1" applyFill="1" applyBorder="1">
      <alignment vertical="center"/>
    </xf>
    <xf numFmtId="164" fontId="13" fillId="5" borderId="2" xfId="0" applyNumberFormat="1" applyFont="1" applyFill="1" applyBorder="1">
      <alignment vertical="center"/>
    </xf>
    <xf numFmtId="0" fontId="13" fillId="5" borderId="2" xfId="0" applyFont="1" applyFill="1" applyBorder="1">
      <alignment vertical="center"/>
    </xf>
    <xf numFmtId="0" fontId="16" fillId="5" borderId="2" xfId="0" applyFont="1" applyFill="1" applyBorder="1">
      <alignment vertical="center"/>
    </xf>
    <xf numFmtId="166" fontId="13" fillId="5" borderId="2" xfId="0" applyNumberFormat="1" applyFont="1" applyFill="1" applyBorder="1">
      <alignment vertical="center"/>
    </xf>
    <xf numFmtId="165" fontId="13" fillId="5" borderId="2" xfId="0" applyNumberFormat="1" applyFont="1" applyFill="1" applyBorder="1">
      <alignment vertical="center"/>
    </xf>
    <xf numFmtId="0" fontId="13" fillId="5" borderId="2" xfId="0" applyFont="1" applyFill="1" applyBorder="1" applyProtection="1">
      <alignment vertical="center"/>
      <protection locked="0"/>
    </xf>
    <xf numFmtId="0" fontId="13" fillId="5" borderId="2" xfId="0" applyFont="1" applyFill="1" applyBorder="1" applyAlignment="1">
      <alignment horizontal="left" vertical="center"/>
    </xf>
    <xf numFmtId="0" fontId="8" fillId="0" borderId="0" xfId="3" applyBorder="1" applyAlignment="1">
      <alignment vertical="center"/>
    </xf>
    <xf numFmtId="0" fontId="18" fillId="0" borderId="0" xfId="0" applyFont="1">
      <alignment vertical="center"/>
    </xf>
    <xf numFmtId="0" fontId="0" fillId="11" borderId="4" xfId="0" applyFill="1" applyBorder="1">
      <alignment vertical="center"/>
    </xf>
    <xf numFmtId="0" fontId="13" fillId="0" borderId="0" xfId="0" applyFont="1" applyAlignment="1">
      <alignment horizontal="left" vertical="center" wrapText="1"/>
    </xf>
    <xf numFmtId="0" fontId="27" fillId="0" borderId="0" xfId="0" applyFont="1">
      <alignment vertical="center"/>
    </xf>
    <xf numFmtId="166" fontId="0" fillId="0" borderId="4" xfId="0" applyNumberFormat="1" applyBorder="1" applyAlignment="1">
      <alignment vertical="center" wrapText="1"/>
    </xf>
    <xf numFmtId="0" fontId="0" fillId="0" borderId="4" xfId="0" applyBorder="1" applyAlignment="1"/>
    <xf numFmtId="0" fontId="3" fillId="0" borderId="4" xfId="0" applyFont="1" applyBorder="1" applyAlignment="1"/>
    <xf numFmtId="164" fontId="13" fillId="0" borderId="7" xfId="0" applyNumberFormat="1" applyFont="1" applyBorder="1">
      <alignment vertical="center"/>
    </xf>
    <xf numFmtId="1" fontId="13" fillId="0" borderId="6" xfId="0" quotePrefix="1" applyNumberFormat="1" applyFont="1" applyBorder="1">
      <alignment vertical="center"/>
    </xf>
    <xf numFmtId="0" fontId="0" fillId="0" borderId="6" xfId="0" applyBorder="1">
      <alignment vertical="center"/>
    </xf>
    <xf numFmtId="0" fontId="16" fillId="0" borderId="6" xfId="0" applyFont="1" applyBorder="1" applyAlignment="1">
      <alignment horizontal="left" vertical="center"/>
    </xf>
    <xf numFmtId="0" fontId="0" fillId="0" borderId="6" xfId="0" applyBorder="1" applyAlignment="1"/>
    <xf numFmtId="0" fontId="14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6" fillId="0" borderId="6" xfId="0" applyFont="1" applyBorder="1">
      <alignment vertical="center"/>
    </xf>
    <xf numFmtId="166" fontId="0" fillId="0" borderId="6" xfId="0" applyNumberFormat="1" applyBorder="1">
      <alignment vertical="center"/>
    </xf>
    <xf numFmtId="165" fontId="12" fillId="0" borderId="6" xfId="0" applyNumberFormat="1" applyFont="1" applyBorder="1">
      <alignment vertical="center"/>
    </xf>
    <xf numFmtId="0" fontId="28" fillId="0" borderId="6" xfId="0" applyFont="1" applyBorder="1" applyAlignment="1">
      <alignment vertical="center" wrapText="1"/>
    </xf>
    <xf numFmtId="0" fontId="13" fillId="0" borderId="6" xfId="0" applyFont="1" applyBorder="1" applyProtection="1">
      <alignment vertical="center"/>
      <protection locked="0"/>
    </xf>
    <xf numFmtId="0" fontId="16" fillId="0" borderId="6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16" fillId="0" borderId="4" xfId="0" quotePrefix="1" applyFont="1" applyBorder="1" applyAlignment="1">
      <alignment horizontal="left" vertical="center"/>
    </xf>
    <xf numFmtId="164" fontId="0" fillId="0" borderId="6" xfId="0" applyNumberFormat="1" applyBorder="1">
      <alignment vertical="center"/>
    </xf>
    <xf numFmtId="1" fontId="0" fillId="0" borderId="6" xfId="0" applyNumberFormat="1" applyBorder="1">
      <alignment vertical="center"/>
    </xf>
    <xf numFmtId="0" fontId="20" fillId="0" borderId="6" xfId="0" applyFont="1" applyBorder="1">
      <alignment vertical="center"/>
    </xf>
    <xf numFmtId="0" fontId="20" fillId="0" borderId="6" xfId="0" applyFont="1" applyBorder="1" applyAlignment="1">
      <alignment horizontal="left" vertical="center"/>
    </xf>
    <xf numFmtId="165" fontId="0" fillId="0" borderId="6" xfId="0" applyNumberFormat="1" applyBorder="1">
      <alignment vertical="center"/>
    </xf>
    <xf numFmtId="0" fontId="13" fillId="0" borderId="4" xfId="0" applyFont="1" applyBorder="1" applyAlignment="1">
      <alignment vertical="center" wrapText="1"/>
    </xf>
    <xf numFmtId="0" fontId="0" fillId="2" borderId="3" xfId="0" applyFill="1" applyBorder="1">
      <alignment vertical="center"/>
    </xf>
    <xf numFmtId="0" fontId="19" fillId="0" borderId="3" xfId="0" applyFont="1" applyBorder="1">
      <alignment vertical="center"/>
    </xf>
    <xf numFmtId="164" fontId="13" fillId="0" borderId="4" xfId="0" applyNumberFormat="1" applyFont="1" applyBorder="1">
      <alignment vertical="center"/>
    </xf>
    <xf numFmtId="0" fontId="33" fillId="0" borderId="4" xfId="0" applyFont="1" applyBorder="1">
      <alignment vertical="center"/>
    </xf>
    <xf numFmtId="0" fontId="3" fillId="0" borderId="0" xfId="6"/>
    <xf numFmtId="0" fontId="3" fillId="0" borderId="0" xfId="6" applyAlignment="1">
      <alignment vertical="center"/>
    </xf>
    <xf numFmtId="167" fontId="3" fillId="0" borderId="0" xfId="6" applyNumberFormat="1"/>
    <xf numFmtId="0" fontId="3" fillId="0" borderId="4" xfId="6" applyBorder="1" applyAlignment="1">
      <alignment vertical="center"/>
    </xf>
    <xf numFmtId="0" fontId="34" fillId="9" borderId="4" xfId="6" applyFont="1" applyFill="1" applyBorder="1" applyAlignment="1">
      <alignment horizontal="center" vertical="center"/>
    </xf>
    <xf numFmtId="167" fontId="14" fillId="0" borderId="4" xfId="6" applyNumberFormat="1" applyFont="1" applyBorder="1" applyAlignment="1">
      <alignment horizontal="center" vertical="center"/>
    </xf>
    <xf numFmtId="0" fontId="3" fillId="0" borderId="4" xfId="6" applyBorder="1" applyAlignment="1">
      <alignment horizontal="center" vertical="center"/>
    </xf>
    <xf numFmtId="0" fontId="3" fillId="13" borderId="4" xfId="6" applyFill="1" applyBorder="1"/>
    <xf numFmtId="0" fontId="3" fillId="13" borderId="4" xfId="6" applyFill="1" applyBorder="1" applyAlignment="1">
      <alignment horizontal="center"/>
    </xf>
    <xf numFmtId="167" fontId="3" fillId="13" borderId="4" xfId="6" applyNumberFormat="1" applyFill="1" applyBorder="1"/>
    <xf numFmtId="0" fontId="3" fillId="13" borderId="4" xfId="6" applyFill="1" applyBorder="1" applyAlignment="1">
      <alignment horizontal="right"/>
    </xf>
    <xf numFmtId="0" fontId="3" fillId="0" borderId="4" xfId="6" applyBorder="1" applyAlignment="1">
      <alignment horizontal="center"/>
    </xf>
    <xf numFmtId="0" fontId="3" fillId="0" borderId="4" xfId="6" applyBorder="1"/>
    <xf numFmtId="0" fontId="3" fillId="14" borderId="4" xfId="6" applyFill="1" applyBorder="1" applyAlignment="1">
      <alignment vertical="center"/>
    </xf>
    <xf numFmtId="49" fontId="3" fillId="14" borderId="4" xfId="6" applyNumberFormat="1" applyFill="1" applyBorder="1"/>
    <xf numFmtId="167" fontId="3" fillId="14" borderId="4" xfId="6" applyNumberFormat="1" applyFill="1" applyBorder="1"/>
    <xf numFmtId="167" fontId="3" fillId="14" borderId="4" xfId="6" applyNumberFormat="1" applyFill="1" applyBorder="1" applyAlignment="1">
      <alignment horizontal="left"/>
    </xf>
    <xf numFmtId="0" fontId="3" fillId="14" borderId="4" xfId="6" applyFill="1" applyBorder="1" applyAlignment="1">
      <alignment horizontal="center"/>
    </xf>
    <xf numFmtId="0" fontId="3" fillId="14" borderId="4" xfId="6" applyFill="1" applyBorder="1" applyAlignment="1">
      <alignment horizontal="center" vertical="center"/>
    </xf>
    <xf numFmtId="14" fontId="3" fillId="0" borderId="0" xfId="6" applyNumberFormat="1"/>
    <xf numFmtId="14" fontId="3" fillId="0" borderId="4" xfId="6" applyNumberFormat="1" applyBorder="1" applyAlignment="1">
      <alignment vertical="center"/>
    </xf>
    <xf numFmtId="49" fontId="3" fillId="0" borderId="4" xfId="7" applyNumberFormat="1" applyBorder="1"/>
    <xf numFmtId="49" fontId="3" fillId="0" borderId="2" xfId="7" applyNumberFormat="1" applyBorder="1"/>
    <xf numFmtId="167" fontId="3" fillId="0" borderId="2" xfId="6" applyNumberFormat="1" applyBorder="1" applyAlignment="1">
      <alignment horizontal="left"/>
    </xf>
    <xf numFmtId="0" fontId="3" fillId="0" borderId="2" xfId="6" applyBorder="1"/>
    <xf numFmtId="0" fontId="3" fillId="0" borderId="4" xfId="6" applyBorder="1" applyAlignment="1">
      <alignment horizontal="right"/>
    </xf>
    <xf numFmtId="0" fontId="3" fillId="0" borderId="0" xfId="7"/>
    <xf numFmtId="167" fontId="3" fillId="0" borderId="4" xfId="6" applyNumberFormat="1" applyBorder="1" applyAlignment="1">
      <alignment horizontal="left" vertical="center"/>
    </xf>
    <xf numFmtId="167" fontId="3" fillId="0" borderId="4" xfId="6" applyNumberFormat="1" applyBorder="1" applyAlignment="1">
      <alignment horizontal="left"/>
    </xf>
    <xf numFmtId="0" fontId="0" fillId="0" borderId="4" xfId="6" applyFont="1" applyBorder="1"/>
    <xf numFmtId="0" fontId="31" fillId="0" borderId="4" xfId="6" applyFont="1" applyBorder="1"/>
    <xf numFmtId="0" fontId="31" fillId="0" borderId="4" xfId="6" applyFont="1" applyBorder="1" applyAlignment="1">
      <alignment horizontal="right"/>
    </xf>
    <xf numFmtId="0" fontId="14" fillId="0" borderId="4" xfId="6" applyFont="1" applyBorder="1" applyAlignment="1">
      <alignment vertical="center" wrapText="1"/>
    </xf>
    <xf numFmtId="49" fontId="3" fillId="0" borderId="2" xfId="7" quotePrefix="1" applyNumberFormat="1" applyBorder="1"/>
    <xf numFmtId="49" fontId="3" fillId="0" borderId="4" xfId="6" applyNumberFormat="1" applyBorder="1"/>
    <xf numFmtId="167" fontId="3" fillId="0" borderId="4" xfId="6" applyNumberFormat="1" applyBorder="1"/>
    <xf numFmtId="0" fontId="3" fillId="0" borderId="4" xfId="6" applyBorder="1" applyAlignment="1">
      <alignment horizontal="right" vertical="center"/>
    </xf>
    <xf numFmtId="0" fontId="3" fillId="2" borderId="0" xfId="6" applyFill="1"/>
    <xf numFmtId="17" fontId="3" fillId="0" borderId="0" xfId="6" quotePrefix="1" applyNumberFormat="1"/>
    <xf numFmtId="0" fontId="25" fillId="0" borderId="4" xfId="6" applyFont="1" applyBorder="1" applyAlignment="1">
      <alignment vertical="center" wrapText="1"/>
    </xf>
    <xf numFmtId="49" fontId="3" fillId="0" borderId="4" xfId="6" applyNumberFormat="1" applyBorder="1" applyAlignment="1">
      <alignment vertical="center"/>
    </xf>
    <xf numFmtId="0" fontId="3" fillId="4" borderId="4" xfId="6" applyFill="1" applyBorder="1"/>
    <xf numFmtId="49" fontId="3" fillId="0" borderId="8" xfId="7" quotePrefix="1" applyNumberFormat="1" applyBorder="1"/>
    <xf numFmtId="167" fontId="3" fillId="0" borderId="4" xfId="6" quotePrefix="1" applyNumberFormat="1" applyBorder="1"/>
    <xf numFmtId="167" fontId="3" fillId="0" borderId="8" xfId="6" applyNumberFormat="1" applyBorder="1" applyAlignment="1">
      <alignment horizontal="left"/>
    </xf>
    <xf numFmtId="0" fontId="3" fillId="0" borderId="8" xfId="6" applyBorder="1"/>
    <xf numFmtId="0" fontId="3" fillId="0" borderId="8" xfId="6" applyBorder="1" applyAlignment="1">
      <alignment horizontal="center"/>
    </xf>
    <xf numFmtId="0" fontId="3" fillId="0" borderId="0" xfId="6" applyAlignment="1">
      <alignment horizontal="left"/>
    </xf>
    <xf numFmtId="0" fontId="3" fillId="0" borderId="4" xfId="7" applyBorder="1"/>
    <xf numFmtId="49" fontId="3" fillId="0" borderId="8" xfId="7" applyNumberFormat="1" applyBorder="1"/>
    <xf numFmtId="49" fontId="3" fillId="0" borderId="2" xfId="7" applyNumberFormat="1" applyBorder="1" applyAlignment="1">
      <alignment horizontal="center"/>
    </xf>
    <xf numFmtId="168" fontId="3" fillId="0" borderId="0" xfId="6" quotePrefix="1" applyNumberFormat="1"/>
    <xf numFmtId="0" fontId="3" fillId="0" borderId="0" xfId="6" applyAlignment="1">
      <alignment wrapText="1"/>
    </xf>
    <xf numFmtId="0" fontId="3" fillId="15" borderId="4" xfId="6" applyFill="1" applyBorder="1" applyAlignment="1">
      <alignment vertical="center"/>
    </xf>
    <xf numFmtId="167" fontId="3" fillId="14" borderId="4" xfId="6" applyNumberFormat="1" applyFill="1" applyBorder="1" applyAlignment="1">
      <alignment horizontal="left" vertical="center"/>
    </xf>
    <xf numFmtId="0" fontId="3" fillId="14" borderId="4" xfId="6" applyFill="1" applyBorder="1"/>
    <xf numFmtId="0" fontId="3" fillId="14" borderId="0" xfId="6" applyFill="1"/>
    <xf numFmtId="0" fontId="31" fillId="14" borderId="4" xfId="6" applyFont="1" applyFill="1" applyBorder="1"/>
    <xf numFmtId="0" fontId="3" fillId="0" borderId="4" xfId="6" quotePrefix="1" applyBorder="1"/>
    <xf numFmtId="167" fontId="3" fillId="14" borderId="4" xfId="6" quotePrefix="1" applyNumberFormat="1" applyFill="1" applyBorder="1"/>
    <xf numFmtId="0" fontId="25" fillId="14" borderId="4" xfId="6" applyFont="1" applyFill="1" applyBorder="1" applyAlignment="1">
      <alignment vertical="center"/>
    </xf>
    <xf numFmtId="0" fontId="12" fillId="14" borderId="0" xfId="6" applyFont="1" applyFill="1" applyAlignment="1">
      <alignment vertical="center"/>
    </xf>
    <xf numFmtId="0" fontId="14" fillId="16" borderId="4" xfId="6" applyFont="1" applyFill="1" applyBorder="1" applyAlignment="1">
      <alignment vertical="center" wrapText="1"/>
    </xf>
    <xf numFmtId="49" fontId="3" fillId="16" borderId="4" xfId="6" applyNumberFormat="1" applyFill="1" applyBorder="1"/>
    <xf numFmtId="49" fontId="3" fillId="16" borderId="4" xfId="6" applyNumberFormat="1" applyFill="1" applyBorder="1" applyAlignment="1">
      <alignment horizontal="left" vertical="center"/>
    </xf>
    <xf numFmtId="167" fontId="3" fillId="16" borderId="4" xfId="6" applyNumberFormat="1" applyFill="1" applyBorder="1" applyAlignment="1">
      <alignment horizontal="left"/>
    </xf>
    <xf numFmtId="0" fontId="3" fillId="16" borderId="4" xfId="6" applyFill="1" applyBorder="1"/>
    <xf numFmtId="0" fontId="3" fillId="16" borderId="4" xfId="6" applyFill="1" applyBorder="1" applyAlignment="1">
      <alignment horizontal="center"/>
    </xf>
    <xf numFmtId="167" fontId="3" fillId="13" borderId="4" xfId="6" applyNumberFormat="1" applyFill="1" applyBorder="1" applyAlignment="1">
      <alignment horizontal="left" vertical="center"/>
    </xf>
    <xf numFmtId="167" fontId="3" fillId="13" borderId="4" xfId="6" applyNumberFormat="1" applyFill="1" applyBorder="1" applyAlignment="1">
      <alignment horizontal="left"/>
    </xf>
    <xf numFmtId="0" fontId="3" fillId="13" borderId="0" xfId="7" applyFill="1"/>
    <xf numFmtId="49" fontId="3" fillId="13" borderId="4" xfId="6" applyNumberFormat="1" applyFill="1" applyBorder="1"/>
    <xf numFmtId="167" fontId="3" fillId="13" borderId="4" xfId="6" quotePrefix="1" applyNumberFormat="1" applyFill="1" applyBorder="1"/>
    <xf numFmtId="0" fontId="3" fillId="13" borderId="4" xfId="6" applyFill="1" applyBorder="1" applyAlignment="1">
      <alignment vertical="center"/>
    </xf>
    <xf numFmtId="0" fontId="3" fillId="13" borderId="4" xfId="6" applyFill="1" applyBorder="1" applyAlignment="1">
      <alignment horizontal="center" vertical="center"/>
    </xf>
    <xf numFmtId="0" fontId="25" fillId="16" borderId="4" xfId="6" applyFont="1" applyFill="1" applyBorder="1" applyAlignment="1">
      <alignment vertical="center" wrapText="1"/>
    </xf>
    <xf numFmtId="167" fontId="3" fillId="16" borderId="4" xfId="6" applyNumberFormat="1" applyFill="1" applyBorder="1" applyAlignment="1">
      <alignment horizontal="left" vertical="center"/>
    </xf>
    <xf numFmtId="0" fontId="0" fillId="0" borderId="0" xfId="0" applyAlignment="1"/>
    <xf numFmtId="0" fontId="35" fillId="0" borderId="0" xfId="0" applyFont="1" applyAlignment="1"/>
    <xf numFmtId="0" fontId="3" fillId="0" borderId="0" xfId="6" applyAlignment="1">
      <alignment horizontal="center" vertical="center"/>
    </xf>
    <xf numFmtId="0" fontId="3" fillId="13" borderId="0" xfId="6" applyFill="1" applyAlignment="1">
      <alignment horizontal="center"/>
    </xf>
    <xf numFmtId="0" fontId="3" fillId="14" borderId="0" xfId="6" applyFill="1" applyAlignment="1">
      <alignment horizontal="center" vertical="center"/>
    </xf>
    <xf numFmtId="0" fontId="3" fillId="0" borderId="0" xfId="6" applyAlignment="1">
      <alignment horizontal="center"/>
    </xf>
    <xf numFmtId="49" fontId="3" fillId="0" borderId="0" xfId="7" applyNumberFormat="1" applyAlignment="1">
      <alignment horizontal="center"/>
    </xf>
    <xf numFmtId="0" fontId="3" fillId="14" borderId="0" xfId="6" applyFill="1" applyAlignment="1">
      <alignment horizontal="center"/>
    </xf>
    <xf numFmtId="0" fontId="3" fillId="0" borderId="0" xfId="6" quotePrefix="1"/>
    <xf numFmtId="0" fontId="0" fillId="0" borderId="0" xfId="0" quotePrefix="1" applyAlignment="1"/>
    <xf numFmtId="14" fontId="0" fillId="0" borderId="0" xfId="0" applyNumberFormat="1" applyAlignment="1"/>
    <xf numFmtId="0" fontId="0" fillId="17" borderId="4" xfId="0" applyFill="1" applyBorder="1">
      <alignment vertical="center"/>
    </xf>
    <xf numFmtId="0" fontId="8" fillId="0" borderId="9" xfId="3" applyBorder="1" applyAlignment="1">
      <alignment vertical="center"/>
    </xf>
    <xf numFmtId="0" fontId="8" fillId="0" borderId="10" xfId="3" applyBorder="1" applyAlignment="1">
      <alignment vertical="center"/>
    </xf>
    <xf numFmtId="0" fontId="8" fillId="0" borderId="11" xfId="3" applyBorder="1" applyAlignment="1">
      <alignment vertical="center"/>
    </xf>
    <xf numFmtId="164" fontId="20" fillId="0" borderId="0" xfId="0" applyNumberFormat="1" applyFont="1">
      <alignment vertical="center"/>
    </xf>
    <xf numFmtId="1" fontId="20" fillId="0" borderId="0" xfId="0" applyNumberFormat="1" applyFont="1">
      <alignment vertical="center"/>
    </xf>
    <xf numFmtId="166" fontId="20" fillId="0" borderId="0" xfId="0" applyNumberFormat="1" applyFont="1">
      <alignment vertical="center"/>
    </xf>
    <xf numFmtId="165" fontId="20" fillId="0" borderId="0" xfId="0" applyNumberFormat="1" applyFont="1">
      <alignment vertical="center"/>
    </xf>
    <xf numFmtId="0" fontId="21" fillId="0" borderId="0" xfId="0" applyFont="1" applyProtection="1">
      <alignment vertical="center"/>
      <protection locked="0"/>
    </xf>
    <xf numFmtId="0" fontId="20" fillId="0" borderId="0" xfId="0" applyFont="1" applyAlignment="1">
      <alignment horizontal="left" vertical="center" wrapText="1"/>
    </xf>
    <xf numFmtId="164" fontId="0" fillId="0" borderId="0" xfId="0" applyNumberFormat="1">
      <alignment vertical="center"/>
    </xf>
    <xf numFmtId="1" fontId="0" fillId="0" borderId="0" xfId="0" applyNumberFormat="1">
      <alignment vertical="center"/>
    </xf>
    <xf numFmtId="16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4" xfId="6" applyFont="1" applyBorder="1" applyAlignment="1">
      <alignment vertical="center"/>
    </xf>
    <xf numFmtId="0" fontId="2" fillId="0" borderId="4" xfId="6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6" applyFill="1"/>
    <xf numFmtId="0" fontId="3" fillId="0" borderId="4" xfId="6" applyFill="1" applyBorder="1"/>
    <xf numFmtId="0" fontId="3" fillId="0" borderId="4" xfId="6" applyFill="1" applyBorder="1" applyAlignment="1">
      <alignment horizontal="right"/>
    </xf>
    <xf numFmtId="0" fontId="3" fillId="0" borderId="4" xfId="6" applyFill="1" applyBorder="1" applyAlignment="1">
      <alignment horizontal="center"/>
    </xf>
    <xf numFmtId="14" fontId="3" fillId="0" borderId="0" xfId="6" applyNumberFormat="1" applyFill="1"/>
    <xf numFmtId="49" fontId="1" fillId="0" borderId="8" xfId="7" applyNumberFormat="1" applyFont="1" applyFill="1" applyBorder="1"/>
    <xf numFmtId="49" fontId="1" fillId="0" borderId="2" xfId="7" applyNumberFormat="1" applyFont="1" applyFill="1" applyBorder="1"/>
    <xf numFmtId="0" fontId="1" fillId="0" borderId="2" xfId="6" applyFont="1" applyFill="1" applyBorder="1"/>
    <xf numFmtId="0" fontId="1" fillId="0" borderId="4" xfId="6" applyFont="1" applyBorder="1" applyAlignment="1">
      <alignment horizontal="center"/>
    </xf>
    <xf numFmtId="0" fontId="1" fillId="0" borderId="0" xfId="6" applyFont="1" applyAlignment="1">
      <alignment horizontal="center"/>
    </xf>
    <xf numFmtId="0" fontId="1" fillId="0" borderId="0" xfId="6" applyFont="1" applyFill="1"/>
    <xf numFmtId="0" fontId="1" fillId="0" borderId="4" xfId="6" applyFont="1" applyBorder="1" applyAlignment="1">
      <alignment horizontal="center" vertical="center"/>
    </xf>
    <xf numFmtId="0" fontId="1" fillId="0" borderId="0" xfId="6" applyFont="1" applyAlignment="1">
      <alignment horizontal="center" vertical="center"/>
    </xf>
  </cellXfs>
  <cellStyles count="8">
    <cellStyle name="ハイパーリンク" xfId="3" builtinId="8"/>
    <cellStyle name="ハイパーリンク 2" xfId="4" xr:uid="{00000000-0005-0000-0000-000001000000}"/>
    <cellStyle name="桁区切り 2" xfId="2" xr:uid="{00000000-0005-0000-0000-000002000000}"/>
    <cellStyle name="標準" xfId="0" builtinId="0"/>
    <cellStyle name="標準 2" xfId="1" xr:uid="{00000000-0005-0000-0000-000004000000}"/>
    <cellStyle name="標準 2 2" xfId="6" xr:uid="{C46F45B9-796A-4AC9-BB33-2A3A2FCAFAEE}"/>
    <cellStyle name="標準 2 5" xfId="7" xr:uid="{EAC9A617-2653-4F62-8F94-555ECFC42242}"/>
    <cellStyle name="標準 9" xfId="5" xr:uid="{D31A1012-375E-45E0-8B8D-829EE09A5B2F}"/>
  </cellStyles>
  <dxfs count="2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</dxf>
    <dxf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</dxf>
    <dxf>
      <numFmt numFmtId="165" formatCode="&quot;¥&quot;#,##0_);[Red]\(&quot;¥&quot;#,##0\)"/>
    </dxf>
    <dxf>
      <numFmt numFmtId="19" formatCode="m/d/yyyy"/>
    </dxf>
    <dxf>
      <numFmt numFmtId="19" formatCode="m/d/yyyy"/>
    </dxf>
    <dxf>
      <numFmt numFmtId="19" formatCode="m/d/yyyy"/>
    </dxf>
    <dxf>
      <alignment horizontal="general" vertical="bottom" textRotation="0" wrapText="1" indent="0" justifyLastLine="0" shrinkToFit="0" readingOrder="0"/>
    </dxf>
    <dxf>
      <numFmt numFmtId="19" formatCode="m/d/yyyy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</dxf>
    <dxf>
      <numFmt numFmtId="165" formatCode="&quot;¥&quot;#,##0_);[Red]\(&quot;¥&quot;#,##0\)"/>
      <fill>
        <patternFill patternType="none">
          <fgColor indexed="64"/>
          <bgColor auto="1"/>
        </patternFill>
      </fill>
    </dxf>
    <dxf>
      <numFmt numFmtId="166" formatCode="yyyy/m/d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164" formatCode="&quot;¥&quot;#,##0;&quot;¥&quot;\-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protection locked="0" hidden="0"/>
    </dxf>
    <dxf>
      <fill>
        <patternFill patternType="none">
          <fgColor indexed="64"/>
          <bgColor auto="1"/>
        </patternFill>
      </fill>
    </dxf>
    <dxf>
      <numFmt numFmtId="165" formatCode="&quot;¥&quot;#,##0_);[Red]\(&quot;¥&quot;#,##0\)"/>
      <fill>
        <patternFill patternType="none">
          <fgColor indexed="64"/>
          <bgColor auto="1"/>
        </patternFill>
      </fill>
    </dxf>
    <dxf>
      <numFmt numFmtId="166" formatCode="yyyy/m/d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164" formatCode="&quot;¥&quot;#,##0;&quot;¥&quot;\-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</dxf>
    <dxf>
      <font>
        <name val="ＭＳ Ｐゴシック"/>
        <family val="3"/>
        <charset val="12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</border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</border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Calibri"/>
        <family val="3"/>
        <charset val="12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  <numFmt numFmtId="166" formatCode="yyyy/m/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3"/>
        <charset val="12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numFmt numFmtId="164" formatCode="&quot;¥&quot;#,##0;&quot;¥&quot;\-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vertAlign val="baseline"/>
        <sz val="1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fill>
        <patternFill patternType="solid">
          <fgColor indexed="64"/>
          <bgColor theme="0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¥&quot;#,##0_);[Red]\(&quot;¥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2171700</xdr:colOff>
          <xdr:row>26</xdr:row>
          <xdr:rowOff>123825</xdr:rowOff>
        </xdr:from>
        <xdr:to>
          <xdr:col>1</xdr:col>
          <xdr:colOff>609600</xdr:colOff>
          <xdr:row>27</xdr:row>
          <xdr:rowOff>171450</xdr:rowOff>
        </xdr:to>
        <xdr:sp macro="" textlink="">
          <xdr:nvSpPr>
            <xdr:cNvPr id="32769" name="Button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0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CSV出力</a:t>
              </a:r>
            </a:p>
          </xdr:txBody>
        </xdr:sp>
        <xdr:clientData fPrintsWithSheet="0"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9D0AED-C3F2-4ECD-A0A7-AB140B8A0B46}" name="テーブル2" displayName="テーブル2" ref="A1:W119" totalsRowShown="0" headerRowDxfId="219" dataDxfId="218">
  <autoFilter ref="A1:W119" xr:uid="{0A9D0AED-C3F2-4ECD-A0A7-AB140B8A0B46}"/>
  <tableColumns count="23">
    <tableColumn id="1" xr3:uid="{1C6855F3-EBE2-4E48-B741-D8FE123531C9}" name="コンピューター名" dataDxfId="217"/>
    <tableColumn id="2" xr3:uid="{96E94A54-59CB-4B3D-9FBF-C384D4F04D1F}" name="物件コード" dataDxfId="216"/>
    <tableColumn id="3" xr3:uid="{FCF728A5-F291-40CB-836B-26CCBB03080B}" name="種別" dataDxfId="215"/>
    <tableColumn id="4" xr3:uid="{2835BCB9-8B7C-4DE5-A595-BFA56F6EEB88}" name="場所" dataDxfId="214"/>
    <tableColumn id="5" xr3:uid="{F3F35A86-8E1B-4A09-82A0-550112AC7672}" name="使用者" dataDxfId="213"/>
    <tableColumn id="6" xr3:uid="{AC8EC930-868B-4D27-B9D4-4D368106D88F}" name="部門" dataDxfId="212"/>
    <tableColumn id="7" xr3:uid="{EE305F52-E8CE-419B-ABB1-015D9D3C12FC}" name="メーカー" dataDxfId="211"/>
    <tableColumn id="8" xr3:uid="{11799946-B9CA-493C-B27D-19C62709D092}" name="品番" dataDxfId="210"/>
    <tableColumn id="9" xr3:uid="{28655FDA-CED1-40A9-9445-38D9AEAC9ED4}" name="型名" dataDxfId="209"/>
    <tableColumn id="10" xr3:uid="{4FBE0F7F-4638-49D3-B141-0E6D663C937A}" name="シリアル" dataDxfId="208"/>
    <tableColumn id="11" xr3:uid="{7C6CFD97-3177-491A-9726-DCE5164EAF43}" name="OS" dataDxfId="207"/>
    <tableColumn id="12" xr3:uid="{277004DA-297F-42D4-BCC3-446EBFD48F55}" name="CPU" dataDxfId="206"/>
    <tableColumn id="13" xr3:uid="{007D3681-97A2-490D-B72B-0840B1EFF45B}" name="Memory" dataDxfId="205"/>
    <tableColumn id="14" xr3:uid="{2EB2197C-E854-46B3-AECC-C44136A2BAE8}" name="DISK" dataDxfId="204"/>
    <tableColumn id="15" xr3:uid="{F451B5CA-D3D4-4C7F-912C-CBB3D50D82D4}" name="購入日" dataDxfId="203"/>
    <tableColumn id="16" xr3:uid="{0FBF5C62-33A0-440F-870D-F3E0A17D8203}" name="次回リプレース目安" dataDxfId="202"/>
    <tableColumn id="17" xr3:uid="{6FAC2FDA-E6B5-43EA-9652-C8D29CDF66D6}" name="保証期間" dataDxfId="201"/>
    <tableColumn id="18" xr3:uid="{398AA8D3-A194-44CE-B3EC-C44045D9B2E3}" name="保証内容" dataDxfId="200"/>
    <tableColumn id="19" xr3:uid="{7EE88CA2-3EE0-424E-B037-584094F0E8CF}" name="導入額" dataDxfId="199"/>
    <tableColumn id="28" xr3:uid="{9F236462-A393-4111-A9E6-739C688B4CEE}" name="MAC:Wifi" dataDxfId="198"/>
    <tableColumn id="29" xr3:uid="{BBF07819-054E-4347-8273-8AE01B08CE3A}" name="MAC-イーサネット" dataDxfId="197"/>
    <tableColumn id="26" xr3:uid="{9D1E4BE0-252C-486E-83C3-275F405C4FAF}" name="備考" dataDxfId="196"/>
    <tableColumn id="33" xr3:uid="{854A5000-B4AE-4876-8253-946A22E5C873}" name="棚卸" dataDxfId="19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89019-1538-45D7-ABE7-B86F68DB0F0A}" name="テーブル1" displayName="テーブル1" ref="A1:X17" totalsRowShown="0" headerRowDxfId="194" dataDxfId="193" tableBorderDxfId="192">
  <autoFilter ref="A1:X17" xr:uid="{3A789019-1538-45D7-ABE7-B86F68DB0F0A}"/>
  <tableColumns count="24">
    <tableColumn id="1" xr3:uid="{37CD87B4-0186-4FD1-9BEB-EA02F171E1D6}" name="コンピューター名"/>
    <tableColumn id="2" xr3:uid="{7DE4EA3D-9709-43CA-BDF7-89F96CC45B07}" name="物件コード"/>
    <tableColumn id="3" xr3:uid="{8615AA00-6BE9-4AF1-95AD-A2C3BEEC24E7}" name="種別"/>
    <tableColumn id="4" xr3:uid="{067F10EE-A128-4FF6-8791-399FE738BA46}" name="場所"/>
    <tableColumn id="5" xr3:uid="{C85AE97D-4A09-497A-A517-1A8679F7E062}" name="使用者"/>
    <tableColumn id="6" xr3:uid="{37E62378-EB7D-4E7A-B7AC-7FF23DA5AFF1}" name="部門"/>
    <tableColumn id="7" xr3:uid="{F3891055-FFF6-43BB-9561-8A1D9041B30F}" name="メーカー" dataDxfId="191"/>
    <tableColumn id="8" xr3:uid="{DAEC820D-D0C6-4AC8-B1C9-A1D315B688AB}" name="品番" dataDxfId="190"/>
    <tableColumn id="9" xr3:uid="{F7B1A250-6B35-4244-AC0A-CE97BFBF4744}" name="型名" dataDxfId="189"/>
    <tableColumn id="10" xr3:uid="{465022ED-AE14-4D7D-AFB2-7C2BFF73C1D2}" name="シリアル"/>
    <tableColumn id="11" xr3:uid="{9304B7D5-B7DC-4ADB-98F0-4C91BFB9A395}" name="OS" dataDxfId="188"/>
    <tableColumn id="12" xr3:uid="{895E79B5-151B-4DD6-B0A7-A7B8FD16EF8D}" name="CPU"/>
    <tableColumn id="13" xr3:uid="{F1D9DD39-68B6-46ED-8DA6-6CF064BDDED8}" name="Memory" dataDxfId="187"/>
    <tableColumn id="14" xr3:uid="{D2E3440C-309F-48E5-88E1-E28EE7E34569}" name="DISK" dataDxfId="186"/>
    <tableColumn id="15" xr3:uid="{E5B50FD3-1F89-43D7-A2CD-FF0DD642B1B5}" name="購入日" dataDxfId="185"/>
    <tableColumn id="16" xr3:uid="{E9E41B2C-BD85-41B9-94E2-ACCEF51885A5}" name="次回リプレース目安" dataDxfId="184"/>
    <tableColumn id="17" xr3:uid="{84D60981-7363-45D2-90BE-466932D66363}" name="保証期間" dataDxfId="183"/>
    <tableColumn id="18" xr3:uid="{3C02B07A-C9F9-426E-AF9C-79DB95128A34}" name="保証内容" dataDxfId="182"/>
    <tableColumn id="19" xr3:uid="{485FB68F-8ABF-4197-B81F-A9B23E4CCBC9}" name="導入額" dataDxfId="181"/>
    <tableColumn id="28" xr3:uid="{83B55AA0-830A-4D20-A694-B374079A4EC1}" name="MAC:Wifi"/>
    <tableColumn id="29" xr3:uid="{047FC276-37DD-47F4-BE00-A889F9B9C549}" name="MAC-イーサネット" dataDxfId="180"/>
    <tableColumn id="26" xr3:uid="{29C8C34B-9B04-4222-A13C-E94919974FD2}" name="備考" dataDxfId="179"/>
    <tableColumn id="33" xr3:uid="{65B444AA-054C-4E7C-B916-8E3AF7DB7582}" name="棚卸" dataDxfId="178"/>
    <tableColumn id="31" xr3:uid="{CA5CA094-C092-4534-BC43-30D04D82DA06}" name="破棄日" dataDxfId="17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D68CD8-203F-47D6-8385-8D07682BC71C}" name="テーブル3" displayName="テーブル3" ref="A1:X56" totalsRowShown="0" tableBorderDxfId="176">
  <autoFilter ref="A1:X56" xr:uid="{C5D68CD8-203F-47D6-8385-8D07682BC71C}"/>
  <tableColumns count="24">
    <tableColumn id="1" xr3:uid="{02C41DBA-8DB6-441A-8F0F-55C110305184}" name="コンピューター名"/>
    <tableColumn id="2" xr3:uid="{C486E7B4-6B4F-42B6-9E83-F5B5CBB607D5}" name="物件コード"/>
    <tableColumn id="3" xr3:uid="{41FADBEC-90DC-4679-855F-72D2001EB082}" name="種別" dataDxfId="175"/>
    <tableColumn id="4" xr3:uid="{21621961-B2CA-4F2C-9C85-2B9570C8D635}" name="場所" dataDxfId="174"/>
    <tableColumn id="5" xr3:uid="{40D4CBD7-A36A-4322-902A-8B0B9941C72A}" name="使用者" dataDxfId="173"/>
    <tableColumn id="6" xr3:uid="{AD79EA64-283D-4325-B94E-E4DD5227C77F}" name="部門" dataDxfId="172"/>
    <tableColumn id="7" xr3:uid="{744E7ADC-1C8A-4ECB-89F7-32144ACBC2F5}" name="メーカー" dataDxfId="171"/>
    <tableColumn id="8" xr3:uid="{CEA80A14-E928-4CA9-BD26-377F1A6B4AA9}" name="品番"/>
    <tableColumn id="24" xr3:uid="{3023A395-41A0-4ED0-A031-EB17D1C3D2DB}" name="型名"/>
    <tableColumn id="9" xr3:uid="{372767FE-8C2F-45A9-9F28-02302EFF6D48}" name="シリアル" dataDxfId="170"/>
    <tableColumn id="10" xr3:uid="{C66706C9-CE77-4063-87ED-77712A73916A}" name="OS" dataDxfId="169"/>
    <tableColumn id="11" xr3:uid="{B5DDE18B-FE95-4AE2-BBD7-F9970E96B85D}" name="CPU" dataDxfId="168"/>
    <tableColumn id="12" xr3:uid="{91FCAAE2-CC46-4531-A3A8-75370D15CD8D}" name="Memory" dataDxfId="167"/>
    <tableColumn id="13" xr3:uid="{A167D666-8E45-4B73-9D4E-8B006F2A7E9E}" name="DISK" dataDxfId="166"/>
    <tableColumn id="14" xr3:uid="{EEAB5CFB-9786-4A3D-AA49-4A8310530472}" name="購入日"/>
    <tableColumn id="15" xr3:uid="{C2370E08-1F8C-4BD5-9AB1-7FFBEE667C94}" name="次回リプレース目安"/>
    <tableColumn id="16" xr3:uid="{71B91C3C-71D4-4059-B5AF-C5BA93264CA3}" name="保証期間"/>
    <tableColumn id="17" xr3:uid="{CC5ADB24-049C-434E-AF23-E76B06EE1F3C}" name="保証内容"/>
    <tableColumn id="18" xr3:uid="{5AFC2D3A-354A-45C3-B261-3A620524D1DC}" name="導入額"/>
    <tableColumn id="20" xr3:uid="{E3E15DB3-67F8-4CF9-BB04-A9B2D0441C44}" name="MAC:Wifi" dataDxfId="165"/>
    <tableColumn id="21" xr3:uid="{347B1806-249B-4B82-93CC-BB0923F65CA7}" name="MAC-イーサネット"/>
    <tableColumn id="19" xr3:uid="{3686CD91-DB92-486F-BE97-77A8348D3C18}" name="備考" dataDxfId="164"/>
    <tableColumn id="25" xr3:uid="{A6E1AC26-7DD8-4080-8C14-C75D753F5B79}" name="棚卸" dataDxfId="163"/>
    <tableColumn id="22" xr3:uid="{4E64B219-1B25-4054-8F59-D7DBBCD92EF9}" name="破棄日" dataDxfId="16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0F79367-5C99-4CEC-834C-3E73A905E85E}" name="テーブル7" displayName="テーブル7" ref="A1:P22" totalsRowShown="0" tableBorderDxfId="161">
  <autoFilter ref="A1:P22" xr:uid="{30F79367-5C99-4CEC-834C-3E73A905E85E}"/>
  <tableColumns count="16">
    <tableColumn id="1" xr3:uid="{CE87488B-D482-40E1-BE23-A106F64ACFB1}" name="コンピューター名" dataDxfId="160"/>
    <tableColumn id="2" xr3:uid="{F7314DB3-CD94-4A45-A4D8-6ED0279B1F2D}" name="物件コード" dataDxfId="159"/>
    <tableColumn id="3" xr3:uid="{EC4347F1-0E45-44AD-9A20-6A25F009F528}" name="場所" dataDxfId="158"/>
    <tableColumn id="6" xr3:uid="{8F4A159B-7E03-44D7-8CAE-CCA15FB3FC2A}" name="メーカー" dataDxfId="157"/>
    <tableColumn id="7" xr3:uid="{8EBD95A7-B9FB-4DBD-B420-515A0D0D6AB9}" name="品番" dataDxfId="156"/>
    <tableColumn id="8" xr3:uid="{26819160-8C0C-4FBE-A386-4D73C8B800D3}" name="型名" dataDxfId="155"/>
    <tableColumn id="9" xr3:uid="{C4DA4F79-C303-4FCB-9EEA-44D7FD051CCF}" name="シリアル" dataDxfId="154"/>
    <tableColumn id="10" xr3:uid="{158E8D4B-5A54-4C22-BE56-8A5DD2C3A6C5}" name="画面サイズ(inch)" dataDxfId="153"/>
    <tableColumn id="11" xr3:uid="{6AC4C2B6-A9F4-4CF9-B29D-19CDCE15311F}" name="ストレージ" dataDxfId="152"/>
    <tableColumn id="12" xr3:uid="{3095AD3F-81AF-4DDA-A966-D187E506F391}" name="購入日" dataDxfId="151"/>
    <tableColumn id="13" xr3:uid="{E79722E9-2CDD-4A7D-B9CC-E9ACF1548948}" name="保証終了日" dataDxfId="150"/>
    <tableColumn id="14" xr3:uid="{54BE8EA4-BC14-481E-A683-076DAB119A27}" name="導入額(税抜)" dataDxfId="149"/>
    <tableColumn id="15" xr3:uid="{8F6BDDFD-4839-4497-9CE1-DC12E33B4F6C}" name="MAC-イーサネット" dataDxfId="148"/>
    <tableColumn id="16" xr3:uid="{59E9054A-287B-468E-B6D8-8105A9631092}" name="MAC-Wifi" dataDxfId="147"/>
    <tableColumn id="17" xr3:uid="{D29D9253-71D6-4234-BA80-6456F05F2AAF}" name="備考"/>
    <tableColumn id="18" xr3:uid="{AD8E18D5-AE1D-45F8-A871-711118ACDA4D}" name="棚卸" dataDxfId="14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574901-0E8C-4975-879A-0E0BB8127784}" name="テーブル79" displayName="テーブル79" ref="A1:Q2" insertRow="1" totalsRowShown="0" tableBorderDxfId="145">
  <autoFilter ref="A1:Q2" xr:uid="{30F79367-5C99-4CEC-834C-3E73A905E85E}"/>
  <tableColumns count="17">
    <tableColumn id="1" xr3:uid="{2B36373B-1B8F-450A-8544-0037E73E7154}" name="コンピューター名" dataDxfId="144"/>
    <tableColumn id="2" xr3:uid="{290D9272-4179-4C60-B939-50476FE98752}" name="物件コード" dataDxfId="143"/>
    <tableColumn id="3" xr3:uid="{DF15EA45-CAB4-49BF-ADE9-080BC53DF6FB}" name="場所" dataDxfId="142"/>
    <tableColumn id="6" xr3:uid="{2BB70B56-EA98-4CB5-B4C9-5F971E66DD58}" name="メーカー" dataDxfId="141"/>
    <tableColumn id="7" xr3:uid="{80F6BCAC-AA7A-4B2A-8663-49AAABE76207}" name="品番" dataDxfId="140"/>
    <tableColumn id="8" xr3:uid="{CE0451C6-82E6-4C8F-9473-2533FA67EEA4}" name="型名" dataDxfId="139"/>
    <tableColumn id="9" xr3:uid="{4C0ED52A-3394-4C0A-9FB5-E30D42E23917}" name="シリアル" dataDxfId="138"/>
    <tableColumn id="10" xr3:uid="{F26AF726-6C49-49F2-B756-95A10954D1C9}" name="画面サイズ(inch)" dataDxfId="137"/>
    <tableColumn id="11" xr3:uid="{1CE3CA0D-5896-4A20-BE38-84DAB55FC536}" name="ストレージ" dataDxfId="136"/>
    <tableColumn id="12" xr3:uid="{64E67D57-93FE-48BD-AD58-C16E3187E68F}" name="購入日" dataDxfId="135"/>
    <tableColumn id="13" xr3:uid="{820971EE-F2D6-47DD-8016-5E58F2FCD254}" name="保証終了日" dataDxfId="134"/>
    <tableColumn id="14" xr3:uid="{98DEEBDB-00E3-435B-B504-ABDA91BD0634}" name="導入額(税抜)" dataDxfId="133"/>
    <tableColumn id="15" xr3:uid="{594A1A4E-22C5-4017-9E34-4D9D90B747C2}" name="MAC-イーサネット" dataDxfId="132"/>
    <tableColumn id="16" xr3:uid="{40D9D42D-EE47-40BB-87F8-D8E2C6509A47}" name="MAC-Wifi" dataDxfId="131"/>
    <tableColumn id="17" xr3:uid="{43D84BFF-E058-46BE-B44F-7FAFC29219FE}" name="備考"/>
    <tableColumn id="18" xr3:uid="{B882366A-A990-419B-8E13-C764BFEAFBC8}" name="棚卸" dataDxfId="130"/>
    <tableColumn id="19" xr3:uid="{E58C5BE4-85FB-4419-BD23-5EA58991AE0B}" name="破棄日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3885EB-14D4-45E5-A0E5-FB3715E3898B}" name="テーブル7910" displayName="テーブル7910" ref="A1:Q2" insertRow="1" totalsRowShown="0" tableBorderDxfId="129">
  <autoFilter ref="A1:Q2" xr:uid="{30F79367-5C99-4CEC-834C-3E73A905E85E}"/>
  <tableColumns count="17">
    <tableColumn id="1" xr3:uid="{085DE3C2-89ED-4B0D-A355-99073F48A6AD}" name="コンピューター名" dataDxfId="128"/>
    <tableColumn id="2" xr3:uid="{95B8194B-BF02-4A42-A881-36410ADBBBDD}" name="物件コード" dataDxfId="127"/>
    <tableColumn id="3" xr3:uid="{CD206AEE-7971-4ADB-BE8A-212EC7E6945D}" name="場所" dataDxfId="126"/>
    <tableColumn id="6" xr3:uid="{F22FAE91-68F8-4D7D-8F91-5B7D9BDC1DCC}" name="メーカー" dataDxfId="125"/>
    <tableColumn id="7" xr3:uid="{91F6696E-2CEB-4DC3-B1F2-7F61E5DB1A2F}" name="品番" dataDxfId="124"/>
    <tableColumn id="8" xr3:uid="{5518EC6E-CB9C-46FA-9925-C21B792DE4A2}" name="型名" dataDxfId="123"/>
    <tableColumn id="9" xr3:uid="{A77533CD-2455-4B93-A101-EABE657E2AB1}" name="シリアル" dataDxfId="122"/>
    <tableColumn id="10" xr3:uid="{27FDE875-6B9B-4551-A081-E16CDFA70F46}" name="画面サイズ(inch)" dataDxfId="121"/>
    <tableColumn id="11" xr3:uid="{603326C3-E5CE-4E3E-80B3-C8A157D95F37}" name="ストレージ" dataDxfId="120"/>
    <tableColumn id="12" xr3:uid="{01062BE7-387D-4CF4-B824-F5D0CA6426CB}" name="購入日" dataDxfId="119"/>
    <tableColumn id="13" xr3:uid="{53682853-3985-4A13-ABC9-49BF49E45707}" name="保証終了日" dataDxfId="118"/>
    <tableColumn id="14" xr3:uid="{F8297B93-5B12-4AB4-BD38-0E0FB8E87341}" name="導入額(税抜)" dataDxfId="117"/>
    <tableColumn id="15" xr3:uid="{90EDB2FA-9F49-47B6-8049-EBC2B157F839}" name="MAC-イーサネット" dataDxfId="116"/>
    <tableColumn id="16" xr3:uid="{9439D955-30BB-4A9C-83CD-004FDEC4BC73}" name="MAC-Wifi" dataDxfId="115"/>
    <tableColumn id="17" xr3:uid="{A0FAAC23-F49D-4712-9843-6A9792578A7F}" name="備考"/>
    <tableColumn id="18" xr3:uid="{CA14232F-B951-4CAB-BB3D-572866421B55}" name="棚卸" dataDxfId="114"/>
    <tableColumn id="19" xr3:uid="{845AC7D9-60DC-4C27-A85A-8C5DEE3206F4}" name="破棄日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878B12-2061-4C0E-8237-A3CF7C983C7D}" name="テーブル4" displayName="テーブル4" ref="A1:L54" totalsRowShown="0" tableBorderDxfId="113">
  <autoFilter ref="A1:L54" xr:uid="{5C878B12-2061-4C0E-8237-A3CF7C983C7D}"/>
  <tableColumns count="12">
    <tableColumn id="1" xr3:uid="{127A61BE-4AFD-4084-A4F6-2256D0763149}" name="コンピューター名" dataDxfId="112"/>
    <tableColumn id="2" xr3:uid="{1E6EEC98-20F0-40B5-9A67-67FC7B85822E}" name="物件コード" dataDxfId="111"/>
    <tableColumn id="3" xr3:uid="{9EA47726-4843-47FD-BA35-2DC77CB9E260}" name="場所" dataDxfId="110"/>
    <tableColumn id="4" xr3:uid="{F0C04C59-9C1F-4336-BB7C-EDDEE089D94C}" name="メーカー" dataDxfId="109"/>
    <tableColumn id="5" xr3:uid="{DACF4700-F7AB-4D66-B79D-2B172EE594CA}" name="品番" dataDxfId="108"/>
    <tableColumn id="6" xr3:uid="{232A565E-90BE-4A69-8F4C-D5554D8A2F96}" name="シリアル" dataDxfId="107"/>
    <tableColumn id="7" xr3:uid="{2BC94463-395E-4B42-8A19-772EFD0629C2}" name="購入日" dataDxfId="106"/>
    <tableColumn id="8" xr3:uid="{50A84F03-2A20-4839-B75D-EB4A5E2C58F8}" name="導入額(税込)" dataDxfId="105"/>
    <tableColumn id="10" xr3:uid="{F1423BBE-CCA3-4245-AFE5-FB3ABAAD5B51}" name="MAC:Wifi" dataDxfId="104"/>
    <tableColumn id="11" xr3:uid="{82ED4EB2-C0B7-4E09-A103-F18CB679B506}" name="MAC-イーサネット" dataDxfId="103"/>
    <tableColumn id="9" xr3:uid="{118AE4BC-65CE-4AE2-97A1-27AE9078BED2}" name="備考" dataDxfId="102"/>
    <tableColumn id="13" xr3:uid="{4DA1AE1F-99EA-4E47-BBB5-45F79CEC10E7}" name="棚卸" dataDxfId="10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B9F7997-B5D0-49D4-95F4-ADA66A397C3D}" name="テーブル46" displayName="テーブル46" ref="A1:M2" totalsRowShown="0" headerRowDxfId="100" dataDxfId="99">
  <autoFilter ref="A1:M2" xr:uid="{5C878B12-2061-4C0E-8237-A3CF7C983C7D}"/>
  <tableColumns count="13">
    <tableColumn id="1" xr3:uid="{D2320E60-3ADD-4D9F-9E0D-54CE077EA63A}" name="コンピューター名" dataDxfId="98"/>
    <tableColumn id="2" xr3:uid="{71482CDE-3295-4FFC-8D96-5218F850F57F}" name="物件コード" dataDxfId="97"/>
    <tableColumn id="3" xr3:uid="{98D221D1-01C0-4CB0-87F2-E54486B5318D}" name="場所" dataDxfId="96"/>
    <tableColumn id="4" xr3:uid="{23DA0ABE-D552-449F-B2EF-E755BF173544}" name="メーカー" dataDxfId="95"/>
    <tableColumn id="5" xr3:uid="{BBB294BA-C68C-4B06-A18F-2E62039AB308}" name="品番" dataDxfId="94"/>
    <tableColumn id="6" xr3:uid="{2F292DE4-E18F-496D-B815-7FA9C320579D}" name="シリアル" dataDxfId="93"/>
    <tableColumn id="7" xr3:uid="{40D832BF-1030-4038-9B45-40A7A3B59E79}" name="購入日" dataDxfId="92"/>
    <tableColumn id="8" xr3:uid="{DEB1EA3F-6790-4205-90E0-378BA98E118B}" name="導入額(税込)" dataDxfId="91"/>
    <tableColumn id="10" xr3:uid="{56E00DE1-89E6-459C-912F-4ECED68C15A4}" name="MAC:Wifi" dataDxfId="90"/>
    <tableColumn id="11" xr3:uid="{53217B87-2C88-4D21-8E56-CF52421A312A}" name="MAC-イーサネット" dataDxfId="89"/>
    <tableColumn id="9" xr3:uid="{1B595721-782D-46BA-AF02-C2B7F8986BF6}" name="備考" dataDxfId="88"/>
    <tableColumn id="14" xr3:uid="{18AE9391-FD11-4927-97BE-0DEFCCBF6EF6}" name="棚卸" dataDxfId="87"/>
    <tableColumn id="13" xr3:uid="{2AEECB6E-D092-42F8-8FE8-BD68BA0CE87A}" name="破棄日" dataDxfId="8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93DB3B-A559-4083-AA53-1EE63E9197AE}" name="テーブル6" displayName="テーブル6" ref="A1:M10" totalsRowShown="0" headerRowDxfId="85" dataDxfId="84">
  <autoFilter ref="A1:M10" xr:uid="{FB93DB3B-A559-4083-AA53-1EE63E9197AE}"/>
  <tableColumns count="13">
    <tableColumn id="1" xr3:uid="{490A4065-6C99-4497-8D4D-D3CAF1487560}" name="コンピューター名" dataDxfId="83"/>
    <tableColumn id="2" xr3:uid="{C2B2E3D9-F0C8-4DCB-9F98-F68096916F3A}" name="物件コード" dataDxfId="82"/>
    <tableColumn id="3" xr3:uid="{D1005F72-169A-4B7E-96D0-101B199A777A}" name="場所" dataDxfId="81"/>
    <tableColumn id="4" xr3:uid="{40781419-DD8A-4B08-8FBF-1FACBF3824EE}" name="メーカー" dataDxfId="80"/>
    <tableColumn id="5" xr3:uid="{6082799D-EFD6-43F1-B73C-8D7A50AB90D2}" name="品番" dataDxfId="79"/>
    <tableColumn id="6" xr3:uid="{375B4081-1DD1-447C-AD65-91828322FBA0}" name="シリアル" dataDxfId="78"/>
    <tableColumn id="7" xr3:uid="{9BE8F29F-465E-42F6-A116-F27DA0B4D35C}" name="購入日" dataDxfId="77"/>
    <tableColumn id="8" xr3:uid="{A22FFD57-70E2-4BAE-8272-B53C3DCB6A92}" name="導入額" dataDxfId="76"/>
    <tableColumn id="9" xr3:uid="{6C92BC4E-CF69-402A-9B05-ABB643272DCB}" name="MAC:Wifi" dataDxfId="75"/>
    <tableColumn id="10" xr3:uid="{67683782-A375-49CC-B671-2FE995096069}" name="MAC-イーサネット" dataDxfId="74"/>
    <tableColumn id="11" xr3:uid="{ABB85382-8BB3-461E-8008-0AD5817C353F}" name="備考" dataDxfId="73"/>
    <tableColumn id="12" xr3:uid="{17994D9D-FD72-4076-A3A8-5306F17FCB9B}" name="棚卸" dataDxfId="72"/>
    <tableColumn id="13" xr3:uid="{6E1F9900-77D9-4A4B-A2C8-5CDB8E8C3974}" name="廃棄日" dataDxfId="7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A79FE39-F002-49A1-83BB-36FB8CC88F80}" name="テーブル16" displayName="テーブル16" ref="A1:M64" totalsRowShown="0">
  <autoFilter ref="A1:M64" xr:uid="{CA79FE39-F002-49A1-83BB-36FB8CC88F80}"/>
  <tableColumns count="13">
    <tableColumn id="1" xr3:uid="{F9C4C86D-3B53-4AE7-982D-937362FE835D}" name="使用者" dataDxfId="70" dataCellStyle="標準 2 2"/>
    <tableColumn id="3" xr3:uid="{AB80218D-3A65-4F47-BD00-86B8BB13A679}" name="シリアル番号" dataDxfId="69" dataCellStyle="標準 2 5"/>
    <tableColumn id="4" xr3:uid="{C87C03E4-E2D7-41E2-AB48-5AD567DD3D06}" name="ＩＭＥＩ" dataDxfId="68" dataCellStyle="標準 2 5"/>
    <tableColumn id="5" xr3:uid="{6D64B701-48B3-4E1C-B6B7-3ECB2FBC9B7F}" name="キャリア" dataDxfId="67" dataCellStyle="標準 2 5"/>
    <tableColumn id="6" xr3:uid="{983711ED-8C99-4D7A-A643-FE231F84D484}" name="電話番号" dataDxfId="66" dataCellStyle="標準 2 2"/>
    <tableColumn id="7" xr3:uid="{E3A1092C-0C2F-4E4F-A135-1F2DEBBC57B0}" name="内線(BCD)" dataDxfId="65" dataCellStyle="標準 2 2"/>
    <tableColumn id="8" xr3:uid="{04D3709C-92CB-4DDA-8A51-66C3CE8C6B60}" name="ｽﾏﾎ内線" dataDxfId="64" dataCellStyle="標準 2 2">
      <calculatedColumnFormula>IF(ISBLANK(F2),"","89"&amp;F2)</calculatedColumnFormula>
    </tableColumn>
    <tableColumn id="9" xr3:uid="{32216D31-0874-4E96-B7D9-2A862ADFCE8D}" name="Wi-Fi MACアドレス" dataDxfId="63" dataCellStyle="標準 2 2"/>
    <tableColumn id="10" xr3:uid="{22A18C44-55CA-41B6-B197-896EC7A760B9}" name="機種名"/>
    <tableColumn id="14" xr3:uid="{005C0D5B-9B26-4C9F-8661-B85E3BD1D4C1}" name="契約容量"/>
    <tableColumn id="11" xr3:uid="{02F0EBF2-C83E-4C34-BECA-D5ED8B1F098B}" name="端末支払完了月" dataCellStyle="標準 2 2"/>
    <tableColumn id="12" xr3:uid="{0112A903-830B-4905-B993-DC97A46BE875}" name="備考" dataCellStyle="標準 2 2"/>
    <tableColumn id="13" xr3:uid="{4C1292C6-B211-48AE-965B-DD276B754664}" name="棚卸" dataDxfId="62" dataCellStyle="標準 2 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8D076D2-2FF0-414A-A677-F110A6EEAEE7}" name="テーブル18" displayName="テーブル18" ref="A1:N2" insertRow="1" totalsRowShown="0" headerRowCellStyle="標準 2 2" dataCellStyle="標準 2 2">
  <autoFilter ref="A1:N2" xr:uid="{48D076D2-2FF0-414A-A677-F110A6EEAEE7}"/>
  <tableColumns count="14">
    <tableColumn id="1" xr3:uid="{5EE2F0F2-8A7B-43E3-9681-96F9450AFE02}" name="使用者" dataCellStyle="標準 2 2"/>
    <tableColumn id="2" xr3:uid="{5E95C2FF-E5F2-47D6-A384-347F4B47E45E}" name="シリアル番号" dataCellStyle="標準 2 2"/>
    <tableColumn id="3" xr3:uid="{775AA5A6-BA61-4258-B2F3-F62B1BC7CCEF}" name="ＩＭＥＩ" dataCellStyle="標準 2 2"/>
    <tableColumn id="4" xr3:uid="{4CF5F808-4A78-430A-B5D2-F94CCC8F40B1}" name="キャリア" dataCellStyle="標準 2 2"/>
    <tableColumn id="5" xr3:uid="{8F49F07F-C163-4B8D-9D98-341C1CDAF561}" name="電話番号" dataCellStyle="標準 2 2"/>
    <tableColumn id="6" xr3:uid="{57E800DC-F48B-4CE8-AC90-8D230C0A7098}" name="内線(BCD)" dataCellStyle="標準 2 2"/>
    <tableColumn id="7" xr3:uid="{01EC4996-54D5-4105-BCB3-ED47AC4C0D39}" name="ｽﾏﾎ内線" dataCellStyle="標準 2 2"/>
    <tableColumn id="8" xr3:uid="{BA668BD5-6889-4B7A-9BBB-9EB0A5746EA4}" name="Wi-Fi MACアドレス" dataCellStyle="標準 2 2"/>
    <tableColumn id="9" xr3:uid="{A03D0E8E-E197-4313-BEEA-854F3D6318A5}" name="機種名" dataCellStyle="標準 2 2"/>
    <tableColumn id="14" xr3:uid="{E2643021-112F-4EB3-AB29-461F17F093AE}" name="契約容量" dataCellStyle="標準 2 2"/>
    <tableColumn id="10" xr3:uid="{6D178917-7202-480B-BEFA-A06D14FD6FB3}" name="端末支払完了月" dataCellStyle="標準 2 2"/>
    <tableColumn id="11" xr3:uid="{0CB24AFF-DF0C-46A0-88E2-6333EC5AB857}" name="備考" dataCellStyle="標準 2 2"/>
    <tableColumn id="12" xr3:uid="{BEAC9956-093E-4923-A3DD-9271A4768D20}" name="棚卸" dataCellStyle="標準 2 2"/>
    <tableColumn id="13" xr3:uid="{8CC2EDD7-3957-4C57-AD18-48BDCCA6947F}" name="破棄日" dataCellStyle="標準 2 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A553048-EDF4-43B2-9416-3EE51754C3A8}" name="テーブル19" displayName="テーブル19" ref="A1:N36" totalsRowShown="0" headerRowCellStyle="標準 2 2">
  <autoFilter ref="A1:N36" xr:uid="{CA553048-EDF4-43B2-9416-3EE51754C3A8}"/>
  <tableColumns count="14">
    <tableColumn id="1" xr3:uid="{DDB8E056-4242-451A-9EC2-A80277B79388}" name="使用者"/>
    <tableColumn id="2" xr3:uid="{85E0AC62-109C-4D1E-B853-E6A32AB37324}" name="シリアル番号"/>
    <tableColumn id="3" xr3:uid="{0A99A888-A111-47D9-8C3A-1A197E8653ED}" name="ＩＭＥＩ"/>
    <tableColumn id="4" xr3:uid="{422AE6A1-B070-4456-A207-4E975C8D5B75}" name="キャリア"/>
    <tableColumn id="5" xr3:uid="{4498D820-D738-46B7-95E5-BABECF5DE52C}" name="電話番号"/>
    <tableColumn id="6" xr3:uid="{7AB1B602-AD6F-4356-B89D-65E3FBC27F8E}" name="内線"/>
    <tableColumn id="7" xr3:uid="{F8CF7BD9-D31E-4B75-B521-4DC2C5020905}" name="ｽﾏﾎ内線"/>
    <tableColumn id="8" xr3:uid="{F77248D8-33C3-45F7-89CF-3ACBCC73BCAA}" name="Wi-Fi MACアドレス"/>
    <tableColumn id="9" xr3:uid="{A2EFFD37-FA38-423A-80C4-24C379D30235}" name="機種名"/>
    <tableColumn id="14" xr3:uid="{0F5E8BA6-ACBA-4FDF-B0AD-348E9F8492AB}" name="契約容量"/>
    <tableColumn id="10" xr3:uid="{1E6C9D7A-7EE0-4129-8712-AE9E4A630E77}" name="端末支払完了月"/>
    <tableColumn id="11" xr3:uid="{59717D83-D53C-4EF4-8D45-36D883875458}" name="備考" dataDxfId="61" dataCellStyle="標準 2 2"/>
    <tableColumn id="12" xr3:uid="{9A20E1E6-E8CE-4951-A13D-5BE219F6E6FA}" name="棚卸" dataCellStyle="標準 2 2"/>
    <tableColumn id="13" xr3:uid="{6526E7F1-FFBB-4FD3-BA67-F63A07CD239D}" name="破棄日" dataDxfId="60" dataCellStyle="標準 2 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58A6147-39C8-42B2-B99B-A199AC8ECBAF}" name="テーブル421" displayName="テーブル421" ref="A1:L8" totalsRowShown="0">
  <autoFilter ref="A1:L8" xr:uid="{95264E43-B1D2-4FB8-8D90-8342030B2D32}"/>
  <tableColumns count="12">
    <tableColumn id="1" xr3:uid="{5B5D7564-31D2-4971-83D2-7E8A3EE22C67}" name="No."/>
    <tableColumn id="2" xr3:uid="{02B16D2E-4007-4380-9C05-525D207F8120}" name="商品名"/>
    <tableColumn id="3" xr3:uid="{5366B5C0-E1E8-4689-BA21-B248B0035F40}" name="メーカー"/>
    <tableColumn id="4" xr3:uid="{52886F4E-DC4F-4C21-B01C-01D68397F345}" name="機種名"/>
    <tableColumn id="5" xr3:uid="{A147C39E-5071-4680-A9F5-E3C2F2ACE774}" name="S/N"/>
    <tableColumn id="6" xr3:uid="{DA3DCAA4-9844-49AC-9EDF-F79FD09A711A}" name="IMEI"/>
    <tableColumn id="7" xr3:uid="{F7148B1E-9589-4F2A-B9E4-16563453E87C}" name="au携帯番号"/>
    <tableColumn id="8" xr3:uid="{1AC35B53-388C-406C-847C-DCD18CC5F9B6}" name="通信容量"/>
    <tableColumn id="9" xr3:uid="{A36E85FD-6A75-45A0-9352-C6015D6E68AE}" name="端末支払完了月"/>
    <tableColumn id="12" xr3:uid="{8ABDF318-3BC7-4AC1-9DB4-A749498316E0}" name="SSID"/>
    <tableColumn id="11" xr3:uid="{EB93F0D1-6DAC-4A4C-8C33-2A42F73C3E0E}" name="WiFi PSK(初期値)"/>
    <tableColumn id="10" xr3:uid="{16063A21-41DF-4E66-93F0-F247B87CA142}" name="Web PW" dataCellStyle="標準 2 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F0CC2F3-9821-4DD0-BEF3-7F646CF24CEC}" name="テーブル42122" displayName="テーブル42122" ref="A1:M3" totalsRowShown="0">
  <autoFilter ref="A1:M3" xr:uid="{95264E43-B1D2-4FB8-8D90-8342030B2D32}"/>
  <tableColumns count="13">
    <tableColumn id="1" xr3:uid="{BA1F64EA-0916-4932-861B-CDB60CE4C151}" name="No."/>
    <tableColumn id="2" xr3:uid="{0B32DE55-E7A7-422D-B08F-0E5E4DEF92CB}" name="商品名"/>
    <tableColumn id="3" xr3:uid="{0C824AEB-A1AF-491A-A645-C5024CF10B8C}" name="メーカー"/>
    <tableColumn id="4" xr3:uid="{085FC7D3-2596-4E5B-8422-CE731B10815F}" name="機種名"/>
    <tableColumn id="5" xr3:uid="{1E771252-C59B-4F27-9EEF-CD59306FCC8A}" name="S/N"/>
    <tableColumn id="6" xr3:uid="{288C505E-563E-4DEE-81C4-CC23C39C2E0A}" name="IMEI"/>
    <tableColumn id="7" xr3:uid="{E7734AA6-DE87-4128-8A17-8CBD13BA722C}" name="au携帯番号"/>
    <tableColumn id="8" xr3:uid="{A0D67893-F302-43B1-B13F-BADCFF1D72A1}" name="通信容量"/>
    <tableColumn id="9" xr3:uid="{D83368BD-5EAE-42CE-81C8-168D43085F5C}" name="端末支払完了月"/>
    <tableColumn id="12" xr3:uid="{5C8D8FD3-8740-42BB-8097-935D55F99AD5}" name="SSID"/>
    <tableColumn id="11" xr3:uid="{7406D832-9652-4884-BEA7-D828EB645707}" name="WiFi PSK(初期値)"/>
    <tableColumn id="10" xr3:uid="{55CF2E3F-3285-4D1A-BF38-08CF3897AB56}" name="Web PW" dataCellStyle="標準 2 2"/>
    <tableColumn id="13" xr3:uid="{010AF098-ABFC-44B6-9525-AF0A8C3212DD}" name="破棄日" dataCellStyle="標準 2 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2C8366D-E78D-408B-A7DA-5001D8328828}" name="テーブル4212223" displayName="テーブル4212223" ref="A1:M2" insertRow="1" totalsRowShown="0">
  <autoFilter ref="A1:M2" xr:uid="{95264E43-B1D2-4FB8-8D90-8342030B2D32}"/>
  <tableColumns count="13">
    <tableColumn id="1" xr3:uid="{762AD063-210A-4275-8D4D-7ECD0FE24E59}" name="No."/>
    <tableColumn id="2" xr3:uid="{332811BB-02CF-4073-940E-493F410E3F84}" name="商品名"/>
    <tableColumn id="3" xr3:uid="{BEB0B73F-DFBB-4D76-A669-4B8ED6276C1C}" name="メーカー"/>
    <tableColumn id="4" xr3:uid="{3C4D7E6B-82CE-4C28-A50F-F909E6E5D6A2}" name="機種名"/>
    <tableColumn id="5" xr3:uid="{233DBE20-72A8-43ED-8F09-C78FF9C144DC}" name="S/N"/>
    <tableColumn id="6" xr3:uid="{B053211C-8C4C-4C4A-9BB7-2C4AA2B3FD25}" name="IMEI"/>
    <tableColumn id="7" xr3:uid="{039803BC-C5AF-40C7-BA1A-890A9391E98E}" name="au携帯番号"/>
    <tableColumn id="8" xr3:uid="{CECAC6CB-D259-4B05-962A-351AB4D86936}" name="通信容量"/>
    <tableColumn id="9" xr3:uid="{78ACFAC3-A7EE-482E-9442-CA95B41338FC}" name="端末支払完了月"/>
    <tableColumn id="12" xr3:uid="{6AED5DC1-433B-4892-8E74-CE619C89FAAA}" name="SSID"/>
    <tableColumn id="11" xr3:uid="{157A9A8D-A6B4-4CEA-AB33-D029DF6BDC30}" name="WiFi PSK(初期値)"/>
    <tableColumn id="10" xr3:uid="{23189959-25FF-4E30-9E4C-9EA63348D908}" name="Web PW" dataCellStyle="標準 2 2"/>
    <tableColumn id="13" xr3:uid="{128B6B60-F4CB-4CEA-98B3-ED7C10768816}" name="破棄日" dataCellStyle="標準 2 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C007CDB-206F-4179-A8C0-FE51984EDB32}" name="テーブル124" displayName="テーブル124" ref="A1:H6" totalsRowShown="0">
  <autoFilter ref="A1:H6" xr:uid="{8F3697E4-F332-40D9-A64F-466299761864}"/>
  <tableColumns count="8">
    <tableColumn id="1" xr3:uid="{AED0A753-686C-469A-91BD-E386CB26990F}" name="au携帯番号"/>
    <tableColumn id="3" xr3:uid="{157FD3B6-0C12-4946-8187-054DB89BA547}" name="ICCID"/>
    <tableColumn id="4" xr3:uid="{53A4FDAB-AFB6-412E-812A-ADF5BAF3F5E2}" name="申込書番号"/>
    <tableColumn id="5" xr3:uid="{5F1F56E5-9034-42A0-BDD0-3646F3A903B3}" name="PINロック解除コード"/>
    <tableColumn id="6" xr3:uid="{F4302FE5-8884-4F92-ABA1-1CD146F17D3B}" name="通信容量"/>
    <tableColumn id="7" xr3:uid="{1BC17DED-3FDE-4468-9B94-4AC04A83DDF6}" name="用途"/>
    <tableColumn id="8" xr3:uid="{F4DB5B01-2AF5-494E-8DCD-BA31578EC4A3}" name="利用開始日"/>
    <tableColumn id="10" xr3:uid="{179B0070-A3E7-4F7C-B197-94780D4DDEB3}" name="備考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F344960-980E-4400-8EC2-606752FA65FE}" name="テーブル12425" displayName="テーブル12425" ref="A1:I4" totalsRowShown="0">
  <autoFilter ref="A1:I4" xr:uid="{8F3697E4-F332-40D9-A64F-466299761864}"/>
  <tableColumns count="9">
    <tableColumn id="1" xr3:uid="{5F035E96-73AC-4CD2-8731-B5C2FE6A029D}" name="au携帯番号"/>
    <tableColumn id="3" xr3:uid="{E81CE942-B61B-4304-98C9-5CEC57FE2C12}" name="ICCID"/>
    <tableColumn id="4" xr3:uid="{B87419F1-5081-4E2D-AE37-94DD524720D9}" name="申込書番号"/>
    <tableColumn id="5" xr3:uid="{D5C7AA90-8AF3-4FE7-9E20-6182D45321A9}" name="PINロック解除コード"/>
    <tableColumn id="6" xr3:uid="{884B3754-D6F4-4320-B703-3FF8B396B0B1}" name="通信容量"/>
    <tableColumn id="7" xr3:uid="{B53F890A-40DE-4593-90FB-554C84BABB45}" name="用途"/>
    <tableColumn id="8" xr3:uid="{85E17E31-8E06-44FE-A082-C70C7A739EB6}" name="利用開始日"/>
    <tableColumn id="10" xr3:uid="{89DF0899-CF83-4493-89C8-5E9714B86217}" name="備考"/>
    <tableColumn id="2" xr3:uid="{FF659DD9-97B7-4C00-90A2-059CCDF9B4B7}" name="破棄日" dataCellStyle="標準 2 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8A24823-D1F6-40FD-8AA3-956241D894D8}" name="テーブル10" displayName="テーブル10" ref="A1:Q89" totalsRowShown="0" tableBorderDxfId="236">
  <autoFilter ref="A1:Q89" xr:uid="{48A24823-D1F6-40FD-8AA3-956241D894D8}"/>
  <tableColumns count="17">
    <tableColumn id="1" xr3:uid="{BEC5CE05-6E51-46B3-89EA-543E68C988CF}" name="コンピューター名" dataDxfId="235"/>
    <tableColumn id="2" xr3:uid="{CF50A457-5090-42DE-ADF9-4C84450238AA}" name="物件コード" dataDxfId="234"/>
    <tableColumn id="3" xr3:uid="{B4CC3E2E-2854-4D88-ACEE-208F2C9E63D9}" name="場所" dataDxfId="233"/>
    <tableColumn id="4" xr3:uid="{EDFC58E9-8499-44C3-BFBE-21DA03852DA5}" name="概要" dataDxfId="232"/>
    <tableColumn id="5" xr3:uid="{2B8E2607-6155-45F1-892E-98C405CCA7A4}" name="メーカー" dataDxfId="231"/>
    <tableColumn id="6" xr3:uid="{FDFACCAB-3CE2-40AB-94CD-070EE959185C}" name="品番" dataDxfId="230"/>
    <tableColumn id="7" xr3:uid="{1D80C08A-9D3D-4593-B6A5-27815B53A187}" name="シリアル" dataDxfId="229"/>
    <tableColumn id="8" xr3:uid="{9A0A1611-FD5E-435E-A155-10DD84221550}" name="画面サイズ(incy)" dataDxfId="228"/>
    <tableColumn id="9" xr3:uid="{E6CB1B3B-D6B5-4B0F-9E3E-75826295F557}" name="Memory/解像度" dataDxfId="227"/>
    <tableColumn id="10" xr3:uid="{2A42084E-0504-46FA-BFF7-F627341E6C9B}" name="Port" dataDxfId="226"/>
    <tableColumn id="11" xr3:uid="{8F12C640-867E-442E-BDBD-BF2F9C087C45}" name="購入日" dataDxfId="225"/>
    <tableColumn id="12" xr3:uid="{2515D150-9575-491C-919F-7C04445E6744}" name="保証終了日" dataDxfId="224">
      <calculatedColumnFormula>EDATE(K2,12*10)</calculatedColumnFormula>
    </tableColumn>
    <tableColumn id="13" xr3:uid="{B90FD807-3FBB-44CC-8046-A8002969E2A7}" name="導入額(税抜)" dataDxfId="223">
      <calculatedColumnFormula>18200/1.1</calculatedColumnFormula>
    </tableColumn>
    <tableColumn id="14" xr3:uid="{9FD129E0-9865-460E-BF47-3BBD02C1BDF0}" name="MAC-イーサネット" dataDxfId="222"/>
    <tableColumn id="15" xr3:uid="{72C9F722-0FD4-493A-BD44-81A0B2D021FA}" name="MAC-Wifi" dataDxfId="221"/>
    <tableColumn id="16" xr3:uid="{08CCE21F-5EED-40FA-8BCC-A264034FA2EA}" name="備考" dataDxfId="220"/>
    <tableColumn id="17" xr3:uid="{50E7DBEB-65A8-4AF9-B5DF-FBA63A7BF139}" name="棚卸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6BE403A-6529-4963-8982-623ADBDA99C0}" name="テーブル11" displayName="テーブル11" ref="A1:R2" insertRow="1" totalsRowShown="0">
  <autoFilter ref="A1:R2" xr:uid="{16BE403A-6529-4963-8982-623ADBDA99C0}"/>
  <tableColumns count="18">
    <tableColumn id="1" xr3:uid="{ACF87BE8-754A-4238-A2DE-C1799A625790}" name="コンピューター名"/>
    <tableColumn id="2" xr3:uid="{96926DF4-A9F1-4B34-B743-9C083E3BA010}" name="物件コード"/>
    <tableColumn id="3" xr3:uid="{74C40D29-50DC-4351-8BFE-8E1EEF7CBCDA}" name="場所"/>
    <tableColumn id="4" xr3:uid="{04119E5D-1C7D-4AA6-92E9-BFEE5548276E}" name="概要"/>
    <tableColumn id="5" xr3:uid="{AAEA1B8B-4A0E-415C-9E73-5A2EC7F47724}" name="メーカー"/>
    <tableColumn id="6" xr3:uid="{99CE4068-8EDE-41FD-9012-F5A0FF861B23}" name="品番"/>
    <tableColumn id="7" xr3:uid="{4C213160-4A2A-4C05-A8E4-97CC1BE0FE1D}" name="シリアル"/>
    <tableColumn id="8" xr3:uid="{FC496C9A-5ADF-46F1-9409-81C52D7D4597}" name="画面サイズ(incy)"/>
    <tableColumn id="9" xr3:uid="{334FDA07-7BAA-4D70-8593-D9F53AF6FBD1}" name="Memory/解像度"/>
    <tableColumn id="10" xr3:uid="{7F95D2B3-09C6-485E-A352-7CECAD5DEBB0}" name="Port"/>
    <tableColumn id="11" xr3:uid="{0061886F-A9E7-4F8B-998B-15E5ADA85FEC}" name="購入日" dataDxfId="59"/>
    <tableColumn id="12" xr3:uid="{7F58F44A-B083-47AA-8500-C3D578F17B16}" name="保証終了日" dataDxfId="58"/>
    <tableColumn id="13" xr3:uid="{23B2BE1C-F2D3-49FD-93AE-6EEEB1955A7B}" name="導入額(税抜)" dataDxfId="57"/>
    <tableColumn id="14" xr3:uid="{4C1D42F0-1D5C-4785-8030-64FB6D32699F}" name="MAC-イーサネット" dataDxfId="56"/>
    <tableColumn id="15" xr3:uid="{18CA40AC-936E-4391-9256-0938BB59DDCC}" name="MAC-Wifi"/>
    <tableColumn id="16" xr3:uid="{EF316312-9DE6-43F0-8299-59B6ADF056A0}" name="備考"/>
    <tableColumn id="17" xr3:uid="{C3442F98-B518-49E3-A58F-B454884EE676}" name="棚卸"/>
    <tableColumn id="18" xr3:uid="{4915118F-F416-4202-9F76-581F3A65EF2E}" name="破棄日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CF71CAB-CC9D-4904-9EB7-97CB7625A8BD}" name="テーブル12" displayName="テーブル12" ref="A1:R33" totalsRowShown="0" tableBorderDxfId="55">
  <autoFilter ref="A1:R33" xr:uid="{CCF71CAB-CC9D-4904-9EB7-97CB7625A8BD}"/>
  <tableColumns count="18">
    <tableColumn id="1" xr3:uid="{D2289C46-944C-4160-BD27-F848603C6D18}" name="コンピューター名" dataDxfId="54"/>
    <tableColumn id="2" xr3:uid="{04E376DB-C156-45BD-8A4A-092438D32EA6}" name="物件コード" dataDxfId="53"/>
    <tableColumn id="3" xr3:uid="{7A59EE1E-3E8A-4788-91C9-97EBE16A28B0}" name="場所" dataDxfId="52"/>
    <tableColumn id="4" xr3:uid="{26ECBA07-4CDA-4C7D-A767-E686FBD70963}" name="概要" dataDxfId="51"/>
    <tableColumn id="5" xr3:uid="{3187D130-FAAB-4FFB-AA92-0C274149D409}" name="メーカー" dataDxfId="50"/>
    <tableColumn id="6" xr3:uid="{F1BF0A3C-6470-4FAA-83A2-91AFE5EB09A8}" name="品番" dataDxfId="49"/>
    <tableColumn id="7" xr3:uid="{5E3E8A6D-1C96-4D2E-95FD-FEFBCDA08E1F}" name="シリアル" dataDxfId="48"/>
    <tableColumn id="8" xr3:uid="{6EA79857-D0A4-442D-B828-49ED0320967D}" name="画面サイズ(incy)" dataDxfId="47"/>
    <tableColumn id="9" xr3:uid="{0A67AEA2-28D5-4C92-AE6B-165E5DE1FDB9}" name="Memory/解像度" dataDxfId="46"/>
    <tableColumn id="10" xr3:uid="{1EA09728-00C8-4799-A390-298CB8CCF7F6}" name="Port" dataDxfId="45"/>
    <tableColumn id="11" xr3:uid="{D2E56AD8-FB5B-46B0-8919-37D31D31D4CA}" name="購入日" dataDxfId="44"/>
    <tableColumn id="12" xr3:uid="{24D3FE56-E48D-4A86-A7A3-26730F78009F}" name="保証終了日" dataDxfId="43"/>
    <tableColumn id="13" xr3:uid="{1A8D24BC-93BF-43B0-82F9-8A3504000E7E}" name="導入額(税抜)" dataDxfId="42"/>
    <tableColumn id="14" xr3:uid="{65A207CB-5314-4E13-9BC5-DDBE64B4D79E}" name="MAC-イーサネット" dataDxfId="41"/>
    <tableColumn id="15" xr3:uid="{D556C8B8-E555-4638-B002-211EBEF92227}" name="MAC-Wifi"/>
    <tableColumn id="16" xr3:uid="{47DAD298-A60C-42CE-9DC2-348427C0C5FB}" name="備考" dataDxfId="40"/>
    <tableColumn id="17" xr3:uid="{252F1187-E327-4A70-B10E-ED3E9FEBFEC6}" name="棚卸"/>
    <tableColumn id="18" xr3:uid="{7FB4140D-24EC-469A-9C15-6D44358468E8}" name="破棄日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15D373A-85F0-4AA5-B062-5A11A67AC56F}" name="テーブル13" displayName="テーブル13" ref="A1:M20" totalsRowShown="0" tableBorderDxfId="39">
  <autoFilter ref="A1:M20" xr:uid="{415D373A-85F0-4AA5-B062-5A11A67AC56F}"/>
  <tableColumns count="13">
    <tableColumn id="1" xr3:uid="{AB1BB6A9-1E4B-47CD-A695-A868EC35DB8B}" name="コンピューター名" dataDxfId="38"/>
    <tableColumn id="2" xr3:uid="{7FCCA7A7-100F-4ABB-8582-0DD71F5C77AE}" name="物件コード" dataDxfId="37"/>
    <tableColumn id="3" xr3:uid="{84073E16-E3B6-4600-BADB-C7FF3C2210D7}" name="種別" dataDxfId="36"/>
    <tableColumn id="4" xr3:uid="{E3ABE54D-2EBA-424C-94D1-BC8510E41FDF}" name="場所" dataDxfId="35"/>
    <tableColumn id="5" xr3:uid="{8F11AF9F-62D3-4CD0-8375-82CCB877EEE8}" name="概要" dataDxfId="34"/>
    <tableColumn id="6" xr3:uid="{5E6CA5B2-D1FF-44FD-9A7C-2ECA5DEB7F8D}" name="メーカー" dataDxfId="33"/>
    <tableColumn id="7" xr3:uid="{2AB9F635-6802-418B-BB0D-DF8E709046D1}" name="品番" dataDxfId="32"/>
    <tableColumn id="8" xr3:uid="{37F053DD-9996-4A11-A575-80394BCC7768}" name="シリアル" dataDxfId="31"/>
    <tableColumn id="9" xr3:uid="{AB2BE324-ED31-4144-9C04-4AD8AF60E023}" name="購入日" dataDxfId="30"/>
    <tableColumn id="10" xr3:uid="{6C509E9E-55B1-4CB0-A828-4AD20703C15D}" name="保証終了日" dataDxfId="29"/>
    <tableColumn id="11" xr3:uid="{63CD9486-E608-4EE9-87C8-C2D0E7C2063B}" name="導入額(税抜)" dataDxfId="28"/>
    <tableColumn id="12" xr3:uid="{59ECAC96-1BCB-4F0D-BCD8-674196087AC9}" name="備考" dataDxfId="27"/>
    <tableColumn id="13" xr3:uid="{0A1D93C8-C2E9-4FF0-9CC7-D634C506FD86}" name="棚卸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AC9B277-C4CD-4B29-881E-2CF944C7665A}" name="テーブル1315" displayName="テーブル1315" ref="A1:N20" totalsRowShown="0" headerRowDxfId="26" tableBorderDxfId="25">
  <autoFilter ref="A1:N20" xr:uid="{415D373A-85F0-4AA5-B062-5A11A67AC56F}"/>
  <tableColumns count="14">
    <tableColumn id="1" xr3:uid="{F3C12707-FFEB-4E63-82D0-FD3539E03F25}" name="コンピューター名" dataDxfId="24"/>
    <tableColumn id="2" xr3:uid="{46E7AF18-C47D-4DD3-8A56-E824F9E201BC}" name="物件コード" dataDxfId="23"/>
    <tableColumn id="3" xr3:uid="{7BCD677B-F848-4AF2-81E8-898F74BCD4E7}" name="種別" dataDxfId="22"/>
    <tableColumn id="4" xr3:uid="{018BDC07-E794-42CC-AED0-31F53C4830BC}" name="場所" dataDxfId="21"/>
    <tableColumn id="5" xr3:uid="{BCEB3127-8E11-4271-807D-9847B1DA2814}" name="概要" dataDxfId="20"/>
    <tableColumn id="6" xr3:uid="{52463ACD-FEF4-4F11-AC1D-27211AC6F3A1}" name="メーカー" dataDxfId="19"/>
    <tableColumn id="7" xr3:uid="{E631D52C-F606-431B-8280-1B2856CDA5E4}" name="品番" dataDxfId="18"/>
    <tableColumn id="8" xr3:uid="{130133FD-3A6E-4C73-9317-360893AB7F5C}" name="シリアル" dataDxfId="17"/>
    <tableColumn id="9" xr3:uid="{C15B25E8-B44C-4C6B-B69F-F3E9618EB11D}" name="購入日" dataDxfId="16"/>
    <tableColumn id="10" xr3:uid="{24BE7542-47DE-41AC-B7F0-DC51BEE65E8C}" name="保証終了日" dataDxfId="15"/>
    <tableColumn id="11" xr3:uid="{EF7CD17F-C93F-4C18-8AA5-0071244281B6}" name="導入額(税抜)" dataDxfId="14"/>
    <tableColumn id="12" xr3:uid="{8C8F23B4-1353-4F55-B65D-87EDC3D2DE06}" name="備考" dataDxfId="13"/>
    <tableColumn id="13" xr3:uid="{5FF71920-1BBD-4C20-8F69-FE10C999B283}" name="棚卸"/>
    <tableColumn id="14" xr3:uid="{A061CF65-FAC6-4CCB-917F-A0FEBD319E8A}" name="破棄日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4B21A4B-6114-4AD7-B0C0-D543A95C0296}" name="テーブル131516" displayName="テーブル131516" ref="A1:N20" totalsRowShown="0" tableBorderDxfId="12">
  <autoFilter ref="A1:N20" xr:uid="{415D373A-85F0-4AA5-B062-5A11A67AC56F}"/>
  <tableColumns count="14">
    <tableColumn id="1" xr3:uid="{149C6BF4-0CB2-4DA1-AF27-6AF1B217AD62}" name="コンピューター名" dataDxfId="11"/>
    <tableColumn id="2" xr3:uid="{F39AB4EE-760E-47F2-8B2B-20D987B4D522}" name="物件コード" dataDxfId="10"/>
    <tableColumn id="3" xr3:uid="{9D6A9A22-F16A-41FE-A412-32E1DB526712}" name="種別" dataDxfId="9"/>
    <tableColumn id="4" xr3:uid="{A0C218AC-81EE-4C8C-9804-9D2F7DB42C5C}" name="場所" dataDxfId="8"/>
    <tableColumn id="5" xr3:uid="{269FC094-D8DC-47B4-A161-DEF3D018A176}" name="概要" dataDxfId="7"/>
    <tableColumn id="6" xr3:uid="{6C98B5ED-E0F5-4633-A50D-855151EFDE46}" name="メーカー" dataDxfId="6"/>
    <tableColumn id="7" xr3:uid="{C2E1E362-9547-4E0D-8F7C-A9DE3BDBA877}" name="品番" dataDxfId="5"/>
    <tableColumn id="8" xr3:uid="{288789DA-1370-4370-89DF-C9A63B81A18D}" name="シリアル" dataDxfId="4"/>
    <tableColumn id="9" xr3:uid="{FE0A5AE4-D4B4-4325-8D40-1461B83AA1BD}" name="購入日" dataDxfId="3"/>
    <tableColumn id="10" xr3:uid="{E9EC336F-5C27-4944-A178-68FFF2F75407}" name="保証終了日" dataDxfId="2"/>
    <tableColumn id="11" xr3:uid="{FEF3E4E7-243C-4F6E-9D50-3E31B491F758}" name="導入額(税抜)" dataDxfId="1"/>
    <tableColumn id="12" xr3:uid="{6AF42264-1C17-4B75-94FD-54305EA03810}" name="備考" dataDxfId="0"/>
    <tableColumn id="13" xr3:uid="{67C40D63-A117-402B-A7D0-CD72C4DAA3BB}" name="棚卸"/>
    <tableColumn id="14" xr3:uid="{946C0E26-8BEC-4119-A071-1E4B35D27EE6}" name="破棄日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ome&amp;Business2016/vt_not051@outlook.com/vthd9500/it@vt-holdings.co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3AFF2-FA78-412D-B925-5C80F8D63835}">
  <sheetPr codeName="Sheet3"/>
  <dimension ref="A1:B26"/>
  <sheetViews>
    <sheetView workbookViewId="0">
      <selection activeCell="B26" sqref="B26"/>
    </sheetView>
  </sheetViews>
  <sheetFormatPr defaultRowHeight="15"/>
  <cols>
    <col min="1" max="1" width="40.85546875" bestFit="1" customWidth="1"/>
    <col min="2" max="2" width="16.28515625" bestFit="1" customWidth="1"/>
  </cols>
  <sheetData>
    <row r="1" spans="1:2">
      <c r="A1" s="307" t="s">
        <v>2522</v>
      </c>
      <c r="B1" s="307" t="s">
        <v>2523</v>
      </c>
    </row>
    <row r="2" spans="1:2">
      <c r="A2" s="325" t="s">
        <v>2460</v>
      </c>
      <c r="B2" s="308" t="s">
        <v>2461</v>
      </c>
    </row>
    <row r="3" spans="1:2">
      <c r="A3" s="325"/>
      <c r="B3" s="309" t="s">
        <v>2462</v>
      </c>
    </row>
    <row r="4" spans="1:2">
      <c r="A4" s="325"/>
      <c r="B4" s="310" t="s">
        <v>2463</v>
      </c>
    </row>
    <row r="5" spans="1:2">
      <c r="A5" s="325" t="s">
        <v>2464</v>
      </c>
      <c r="B5" s="308" t="s">
        <v>2461</v>
      </c>
    </row>
    <row r="6" spans="1:2">
      <c r="A6" s="325"/>
      <c r="B6" s="309" t="s">
        <v>2462</v>
      </c>
    </row>
    <row r="7" spans="1:2">
      <c r="A7" s="325"/>
      <c r="B7" s="310" t="s">
        <v>2463</v>
      </c>
    </row>
    <row r="8" spans="1:2">
      <c r="A8" s="325" t="s">
        <v>2465</v>
      </c>
      <c r="B8" s="308" t="s">
        <v>2461</v>
      </c>
    </row>
    <row r="9" spans="1:2">
      <c r="A9" s="325"/>
      <c r="B9" s="309" t="s">
        <v>2462</v>
      </c>
    </row>
    <row r="10" spans="1:2">
      <c r="A10" s="325"/>
      <c r="B10" s="310" t="s">
        <v>2463</v>
      </c>
    </row>
    <row r="11" spans="1:2">
      <c r="A11" s="325" t="s">
        <v>2466</v>
      </c>
      <c r="B11" s="308" t="s">
        <v>2461</v>
      </c>
    </row>
    <row r="12" spans="1:2">
      <c r="A12" s="325"/>
      <c r="B12" s="309" t="s">
        <v>2462</v>
      </c>
    </row>
    <row r="13" spans="1:2">
      <c r="A13" s="325"/>
      <c r="B13" s="310" t="s">
        <v>2463</v>
      </c>
    </row>
    <row r="14" spans="1:2">
      <c r="A14" s="325" t="s">
        <v>2467</v>
      </c>
      <c r="B14" s="308" t="s">
        <v>2461</v>
      </c>
    </row>
    <row r="15" spans="1:2">
      <c r="A15" s="325"/>
      <c r="B15" s="309" t="s">
        <v>2462</v>
      </c>
    </row>
    <row r="16" spans="1:2">
      <c r="A16" s="325"/>
      <c r="B16" s="310" t="s">
        <v>2463</v>
      </c>
    </row>
    <row r="17" spans="1:2">
      <c r="A17" s="325" t="s">
        <v>2520</v>
      </c>
      <c r="B17" s="308" t="s">
        <v>2461</v>
      </c>
    </row>
    <row r="18" spans="1:2">
      <c r="A18" s="325"/>
      <c r="B18" s="310" t="s">
        <v>2519</v>
      </c>
    </row>
    <row r="19" spans="1:2">
      <c r="A19" s="325" t="s">
        <v>2468</v>
      </c>
      <c r="B19" s="308" t="s">
        <v>2461</v>
      </c>
    </row>
    <row r="20" spans="1:2">
      <c r="A20" s="325"/>
      <c r="B20" s="309" t="s">
        <v>2462</v>
      </c>
    </row>
    <row r="21" spans="1:2">
      <c r="A21" s="325"/>
      <c r="B21" s="310" t="s">
        <v>2463</v>
      </c>
    </row>
    <row r="22" spans="1:2">
      <c r="A22" s="325" t="s">
        <v>2521</v>
      </c>
      <c r="B22" s="308" t="s">
        <v>2461</v>
      </c>
    </row>
    <row r="23" spans="1:2">
      <c r="A23" s="325"/>
      <c r="B23" s="309" t="s">
        <v>2462</v>
      </c>
    </row>
    <row r="24" spans="1:2">
      <c r="A24" s="325"/>
      <c r="B24" s="310" t="s">
        <v>2463</v>
      </c>
    </row>
    <row r="26" spans="1:2">
      <c r="A26" t="s">
        <v>2524</v>
      </c>
      <c r="B26" t="s">
        <v>2526</v>
      </c>
    </row>
  </sheetData>
  <mergeCells count="8">
    <mergeCell ref="A19:A21"/>
    <mergeCell ref="A22:A24"/>
    <mergeCell ref="A2:A4"/>
    <mergeCell ref="A5:A7"/>
    <mergeCell ref="A8:A10"/>
    <mergeCell ref="A11:A13"/>
    <mergeCell ref="A14:A16"/>
    <mergeCell ref="A17:A18"/>
  </mergeCells>
  <hyperlinks>
    <hyperlink ref="B2" location="PC!A1" display="使用中" xr:uid="{BFF49161-3DA2-4BAB-A494-4F0700B16942}"/>
    <hyperlink ref="B3" location="PC_破棄予定!A1" display="破棄予定" xr:uid="{94A2DA9B-9414-4679-9F3F-0014DDF44C14}"/>
    <hyperlink ref="B4" location="PC_破棄済!A1" display="破棄済み" xr:uid="{C32F470B-F10A-4418-BCF8-57C1021D8A9D}"/>
    <hyperlink ref="B5" location="タブレット!A1" display="使用中" xr:uid="{8BB7EE0C-A39E-44DD-B8E2-A175B12F0810}"/>
    <hyperlink ref="B6" location="タブレット_破棄予定!A1" display="破棄予定" xr:uid="{560CC11B-4078-4D4E-8821-C913CF1723F1}"/>
    <hyperlink ref="B7" location="タブレット_破棄済!A1" display="破棄済み" xr:uid="{78E956D6-C2D0-4DE5-AC13-8A90B7E0CDA0}"/>
    <hyperlink ref="B8" location="NW機器!A1" display="使用中" xr:uid="{29F2FF04-E1FF-4DAC-A90B-D00225E1A216}"/>
    <hyperlink ref="B9" location="NW機器_破棄予定!A1" display="破棄予定" xr:uid="{65ECB83E-FC28-4752-B7D5-4D3228FA88C4}"/>
    <hyperlink ref="B10" location="NW機器_破棄済!A1" display="破棄済み" xr:uid="{39081E13-ECA9-465C-A541-7A4DF0CFD4ED}"/>
    <hyperlink ref="B11" location="スマホ!A1" display="使用中" xr:uid="{3C112665-8500-4984-832F-7C8DAB8A35A7}"/>
    <hyperlink ref="B12" location="スマホ_破棄予定!A1" display="破棄予定" xr:uid="{54493C24-CFFE-4815-A602-6FEEF831D0CB}"/>
    <hyperlink ref="B13" location="スマホ_破棄済!A1" display="破棄済み" xr:uid="{E8A6A4D3-07C6-4DE8-8FB6-D8C04A49EEEB}"/>
    <hyperlink ref="B14" location="Wifiルータ!A1" display="使用中" xr:uid="{B8B5CBD9-7916-4473-857C-437717D87B3F}"/>
    <hyperlink ref="B15" location="Wifiルータ_破棄予定!A1" display="破棄予定" xr:uid="{44CB1EB7-1AA6-4651-89A5-C47D9F18F5EF}"/>
    <hyperlink ref="B16" location="Wifiルータ_破棄済!A1" display="破棄済み" xr:uid="{EB75479A-BF75-46D6-9920-7EE71887A475}"/>
    <hyperlink ref="B17" location="SIM!A1" display="使用中" xr:uid="{EA21C5BF-7429-49FF-8978-B45DA5DBB458}"/>
    <hyperlink ref="B18" location="SIM_破棄済!A1" display="破棄済" xr:uid="{B3B1E7B1-B230-4CEF-8F4A-A0CF2959470B}"/>
    <hyperlink ref="B19" location="ディスプレイ・プロジェクタ・アーム!A1" display="使用中" xr:uid="{6B20EB34-8C2B-4DA2-B37F-37F9DB9BC5B0}"/>
    <hyperlink ref="B20" location="ディスプレイ・プロジェクタ・アーム_破棄予定!A1" display="破棄予定" xr:uid="{C347CEE1-5B37-40BE-97CC-0F5742F712EC}"/>
    <hyperlink ref="B21" location="ディスプレイ・プロジェクタ・アーム_破棄済!A1" display="破棄済み" xr:uid="{2D5450B0-BB90-4FC0-B738-ADC5004C46AA}"/>
    <hyperlink ref="B22" location="その他!A1" display="使用中" xr:uid="{9519FFA5-6DB1-47CE-9BA4-070860F49C5D}"/>
    <hyperlink ref="B23" location="その他_破棄予定!A1" display="破棄予定" xr:uid="{A8011D01-9D83-4FA0-B84B-B8A966C16C5E}"/>
    <hyperlink ref="B24" location="その他_破棄済!A1" display="破棄済み" xr:uid="{E69749A5-5593-4280-BFCC-85B6E3B0F13D}"/>
  </hyperlink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Button 1">
              <controlPr defaultSize="0" print="0" autoFill="0" autoPict="0" macro="[0]!ExportTablesToCSV">
                <anchor moveWithCells="1" sizeWithCells="1">
                  <from>
                    <xdr:col>0</xdr:col>
                    <xdr:colOff>2171700</xdr:colOff>
                    <xdr:row>26</xdr:row>
                    <xdr:rowOff>123825</xdr:rowOff>
                  </from>
                  <to>
                    <xdr:col>1</xdr:col>
                    <xdr:colOff>609600</xdr:colOff>
                    <xdr:row>27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3070-0E98-4361-9FD0-D81F6CF4175D}">
  <sheetPr codeName="Sheet1"/>
  <dimension ref="A1:W183"/>
  <sheetViews>
    <sheetView zoomScale="115" zoomScaleNormal="115" workbookViewId="0">
      <pane xSplit="5" ySplit="1" topLeftCell="F67" activePane="bottomRight" state="frozen"/>
      <selection pane="topRight" activeCell="E1" sqref="E1"/>
      <selection pane="bottomLeft" activeCell="A2" sqref="A2"/>
      <selection pane="bottomRight" activeCell="F72" sqref="F72"/>
    </sheetView>
  </sheetViews>
  <sheetFormatPr defaultColWidth="9" defaultRowHeight="15"/>
  <cols>
    <col min="1" max="1" width="18.5703125" style="19" customWidth="1"/>
    <col min="2" max="2" width="12.85546875" style="19" customWidth="1"/>
    <col min="3" max="4" width="7.140625" style="19" customWidth="1"/>
    <col min="5" max="5" width="16.7109375" style="32" customWidth="1"/>
    <col min="6" max="6" width="9" style="19" customWidth="1"/>
    <col min="7" max="7" width="10.28515625" style="19" customWidth="1"/>
    <col min="8" max="8" width="24.140625" style="19" customWidth="1"/>
    <col min="9" max="9" width="12.140625" style="19" bestFit="1" customWidth="1"/>
    <col min="10" max="10" width="14.7109375" style="19" bestFit="1" customWidth="1"/>
    <col min="11" max="11" width="8.140625" style="32" customWidth="1"/>
    <col min="12" max="12" width="10.140625" style="32" customWidth="1"/>
    <col min="13" max="13" width="24.140625" style="19" bestFit="1" customWidth="1"/>
    <col min="14" max="14" width="14.42578125" style="32" customWidth="1"/>
    <col min="15" max="15" width="13.42578125" style="61" customWidth="1"/>
    <col min="16" max="16" width="21.28515625" style="61" customWidth="1"/>
    <col min="17" max="17" width="17.7109375" style="61" customWidth="1"/>
    <col min="18" max="18" width="11.7109375" style="61" customWidth="1"/>
    <col min="19" max="19" width="12" style="25" customWidth="1"/>
    <col min="21" max="21" width="21.42578125" style="19" bestFit="1" customWidth="1"/>
    <col min="22" max="22" width="20.42578125" style="110" customWidth="1"/>
    <col min="23" max="23" width="11.28515625" style="19" bestFit="1" customWidth="1"/>
    <col min="24" max="24" width="13.42578125" style="19" customWidth="1"/>
    <col min="25" max="16384" width="9" style="19"/>
  </cols>
  <sheetData>
    <row r="1" spans="1:23" ht="13.5">
      <c r="A1" s="178" t="s">
        <v>0</v>
      </c>
      <c r="B1" s="179" t="s">
        <v>1214</v>
      </c>
      <c r="C1" s="180" t="s">
        <v>1</v>
      </c>
      <c r="D1" s="180" t="s">
        <v>2</v>
      </c>
      <c r="E1" s="181" t="s">
        <v>3</v>
      </c>
      <c r="F1" s="180" t="s">
        <v>4</v>
      </c>
      <c r="G1" s="180" t="s">
        <v>5</v>
      </c>
      <c r="H1" s="180" t="s">
        <v>6</v>
      </c>
      <c r="I1" s="180" t="s">
        <v>1764</v>
      </c>
      <c r="J1" s="180" t="s">
        <v>7</v>
      </c>
      <c r="K1" s="181" t="s">
        <v>8</v>
      </c>
      <c r="L1" s="181" t="s">
        <v>9</v>
      </c>
      <c r="M1" s="180" t="s">
        <v>10</v>
      </c>
      <c r="N1" s="181" t="s">
        <v>11</v>
      </c>
      <c r="O1" s="182" t="s">
        <v>12</v>
      </c>
      <c r="P1" s="182" t="s">
        <v>1666</v>
      </c>
      <c r="Q1" s="182" t="s">
        <v>1697</v>
      </c>
      <c r="R1" s="182" t="s">
        <v>1698</v>
      </c>
      <c r="S1" s="183" t="s">
        <v>13</v>
      </c>
      <c r="T1" s="180" t="s">
        <v>15</v>
      </c>
      <c r="U1" s="184" t="s">
        <v>16</v>
      </c>
      <c r="V1" s="185" t="s">
        <v>14</v>
      </c>
      <c r="W1" s="19" t="s">
        <v>1907</v>
      </c>
    </row>
    <row r="2" spans="1:23">
      <c r="A2" s="85" t="s">
        <v>17</v>
      </c>
      <c r="B2" s="128">
        <v>5001057</v>
      </c>
      <c r="C2" s="20" t="s">
        <v>18</v>
      </c>
      <c r="D2" s="20" t="s">
        <v>19</v>
      </c>
      <c r="E2" s="31" t="s">
        <v>1900</v>
      </c>
      <c r="F2" s="20" t="s">
        <v>21</v>
      </c>
      <c r="G2" s="20" t="s">
        <v>22</v>
      </c>
      <c r="H2" s="20" t="s">
        <v>23</v>
      </c>
      <c r="I2" s="20"/>
      <c r="J2" s="20" t="s">
        <v>24</v>
      </c>
      <c r="K2" s="29" t="s">
        <v>25</v>
      </c>
      <c r="L2" s="23" t="s">
        <v>26</v>
      </c>
      <c r="M2" s="20" t="s">
        <v>27</v>
      </c>
      <c r="N2" s="23" t="s">
        <v>28</v>
      </c>
      <c r="O2" s="60">
        <v>43899</v>
      </c>
      <c r="P2" s="60" t="s">
        <v>1667</v>
      </c>
      <c r="Q2" s="60"/>
      <c r="R2" s="60"/>
      <c r="S2" s="22">
        <v>160200</v>
      </c>
      <c r="T2" s="19"/>
      <c r="U2" s="103" t="s">
        <v>1536</v>
      </c>
      <c r="V2" s="57" t="s">
        <v>29</v>
      </c>
      <c r="W2" s="127">
        <v>46112</v>
      </c>
    </row>
    <row r="3" spans="1:23">
      <c r="A3" s="85" t="s">
        <v>31</v>
      </c>
      <c r="B3" s="128">
        <v>5001058</v>
      </c>
      <c r="C3" s="20" t="s">
        <v>18</v>
      </c>
      <c r="D3" s="20" t="s">
        <v>19</v>
      </c>
      <c r="E3" s="31" t="s">
        <v>1900</v>
      </c>
      <c r="F3" s="20" t="s">
        <v>33</v>
      </c>
      <c r="G3" s="20" t="s">
        <v>22</v>
      </c>
      <c r="H3" s="20" t="s">
        <v>23</v>
      </c>
      <c r="I3" s="20"/>
      <c r="J3" s="20" t="s">
        <v>34</v>
      </c>
      <c r="K3" s="29" t="s">
        <v>41</v>
      </c>
      <c r="L3" s="23" t="s">
        <v>26</v>
      </c>
      <c r="M3" s="20" t="s">
        <v>27</v>
      </c>
      <c r="N3" s="23" t="s">
        <v>28</v>
      </c>
      <c r="O3" s="60">
        <v>43899</v>
      </c>
      <c r="P3" s="60" t="s">
        <v>44</v>
      </c>
      <c r="Q3" s="60"/>
      <c r="R3" s="60"/>
      <c r="S3" s="22">
        <v>160200</v>
      </c>
      <c r="T3" s="24" t="s">
        <v>30</v>
      </c>
      <c r="U3" s="103" t="s">
        <v>1537</v>
      </c>
      <c r="V3" s="92" t="s">
        <v>35</v>
      </c>
      <c r="W3" s="19" t="s">
        <v>1205</v>
      </c>
    </row>
    <row r="4" spans="1:23">
      <c r="A4" s="85" t="s">
        <v>36</v>
      </c>
      <c r="B4" s="128">
        <v>48</v>
      </c>
      <c r="C4" s="20" t="s">
        <v>18</v>
      </c>
      <c r="D4" s="20" t="s">
        <v>37</v>
      </c>
      <c r="E4" s="29" t="s">
        <v>1477</v>
      </c>
      <c r="F4" s="6" t="s">
        <v>38</v>
      </c>
      <c r="G4" s="20" t="s">
        <v>22</v>
      </c>
      <c r="H4" s="20" t="s">
        <v>39</v>
      </c>
      <c r="I4" s="20"/>
      <c r="J4" s="20" t="s">
        <v>40</v>
      </c>
      <c r="K4" s="29" t="s">
        <v>41</v>
      </c>
      <c r="L4" s="29" t="s">
        <v>42</v>
      </c>
      <c r="M4" s="20" t="s">
        <v>43</v>
      </c>
      <c r="N4" s="23" t="s">
        <v>28</v>
      </c>
      <c r="O4" s="60">
        <v>44946</v>
      </c>
      <c r="P4" s="60">
        <v>46772</v>
      </c>
      <c r="Q4" s="60"/>
      <c r="R4" s="60"/>
      <c r="S4" s="22">
        <v>121000</v>
      </c>
      <c r="T4" s="24" t="s">
        <v>1553</v>
      </c>
      <c r="U4" s="103" t="s">
        <v>1538</v>
      </c>
      <c r="V4" s="92"/>
      <c r="W4" s="127">
        <v>46112</v>
      </c>
    </row>
    <row r="5" spans="1:23">
      <c r="A5" s="85" t="s">
        <v>45</v>
      </c>
      <c r="B5" s="128">
        <v>44</v>
      </c>
      <c r="C5" s="20" t="s">
        <v>18</v>
      </c>
      <c r="D5" s="20" t="s">
        <v>19</v>
      </c>
      <c r="E5" s="31" t="s">
        <v>1691</v>
      </c>
      <c r="F5" s="20"/>
      <c r="G5" s="20" t="s">
        <v>22</v>
      </c>
      <c r="H5" s="20" t="s">
        <v>39</v>
      </c>
      <c r="I5" s="20"/>
      <c r="J5" s="20" t="s">
        <v>47</v>
      </c>
      <c r="K5" s="29" t="s">
        <v>41</v>
      </c>
      <c r="L5" s="29" t="s">
        <v>1356</v>
      </c>
      <c r="M5" s="20" t="s">
        <v>43</v>
      </c>
      <c r="N5" s="23" t="s">
        <v>28</v>
      </c>
      <c r="O5" s="60">
        <v>44946</v>
      </c>
      <c r="P5" s="60" t="s">
        <v>44</v>
      </c>
      <c r="Q5" s="60"/>
      <c r="R5" s="60"/>
      <c r="S5" s="22">
        <v>121000</v>
      </c>
      <c r="T5" s="24"/>
      <c r="U5" s="103" t="s">
        <v>1538</v>
      </c>
      <c r="V5" s="92"/>
      <c r="W5" s="19" t="s">
        <v>1205</v>
      </c>
    </row>
    <row r="6" spans="1:23">
      <c r="A6" s="85" t="s">
        <v>48</v>
      </c>
      <c r="B6" s="128"/>
      <c r="C6" s="20" t="s">
        <v>18</v>
      </c>
      <c r="D6" s="20" t="s">
        <v>49</v>
      </c>
      <c r="E6" s="31" t="s">
        <v>1476</v>
      </c>
      <c r="F6" s="20" t="s">
        <v>55</v>
      </c>
      <c r="G6" s="20" t="s">
        <v>50</v>
      </c>
      <c r="H6" s="20" t="s">
        <v>51</v>
      </c>
      <c r="I6" s="20"/>
      <c r="J6" s="20" t="s">
        <v>52</v>
      </c>
      <c r="K6" s="29" t="s">
        <v>41</v>
      </c>
      <c r="L6" s="29" t="s">
        <v>1356</v>
      </c>
      <c r="M6" s="20" t="s">
        <v>53</v>
      </c>
      <c r="N6" s="23" t="s">
        <v>28</v>
      </c>
      <c r="O6" s="34">
        <v>45464</v>
      </c>
      <c r="P6" s="34">
        <v>47290</v>
      </c>
      <c r="Q6" s="34"/>
      <c r="R6" s="34"/>
      <c r="S6" s="22">
        <v>95600</v>
      </c>
      <c r="T6" s="24"/>
      <c r="U6" s="103" t="s">
        <v>1545</v>
      </c>
      <c r="V6" s="92"/>
      <c r="W6" s="127">
        <v>46112</v>
      </c>
    </row>
    <row r="7" spans="1:23">
      <c r="A7" s="85" t="s">
        <v>54</v>
      </c>
      <c r="B7" s="128"/>
      <c r="C7" s="20" t="s">
        <v>18</v>
      </c>
      <c r="D7" s="20" t="s">
        <v>49</v>
      </c>
      <c r="E7" s="31" t="s">
        <v>1394</v>
      </c>
      <c r="F7" s="20" t="s">
        <v>55</v>
      </c>
      <c r="G7" s="20" t="s">
        <v>50</v>
      </c>
      <c r="H7" s="20" t="s">
        <v>51</v>
      </c>
      <c r="I7" s="20"/>
      <c r="J7" s="20" t="s">
        <v>56</v>
      </c>
      <c r="K7" s="29" t="s">
        <v>41</v>
      </c>
      <c r="L7" s="29" t="s">
        <v>42</v>
      </c>
      <c r="M7" s="20" t="s">
        <v>53</v>
      </c>
      <c r="N7" s="23" t="s">
        <v>28</v>
      </c>
      <c r="O7" s="34">
        <v>45464</v>
      </c>
      <c r="P7" s="34">
        <v>47290</v>
      </c>
      <c r="Q7" s="34"/>
      <c r="R7" s="34"/>
      <c r="S7" s="22">
        <v>95600</v>
      </c>
      <c r="T7" s="24"/>
      <c r="U7" s="103" t="s">
        <v>1539</v>
      </c>
      <c r="V7" s="92"/>
      <c r="W7" s="127">
        <v>46112</v>
      </c>
    </row>
    <row r="8" spans="1:23">
      <c r="A8" s="85" t="s">
        <v>57</v>
      </c>
      <c r="B8" s="128"/>
      <c r="C8" s="20" t="s">
        <v>18</v>
      </c>
      <c r="D8" s="20" t="s">
        <v>49</v>
      </c>
      <c r="E8" s="31" t="s">
        <v>1396</v>
      </c>
      <c r="F8" s="20" t="s">
        <v>55</v>
      </c>
      <c r="G8" s="20" t="s">
        <v>50</v>
      </c>
      <c r="H8" s="20" t="s">
        <v>51</v>
      </c>
      <c r="I8" s="20"/>
      <c r="J8" s="20" t="s">
        <v>58</v>
      </c>
      <c r="K8" s="29" t="s">
        <v>41</v>
      </c>
      <c r="L8" s="29" t="s">
        <v>42</v>
      </c>
      <c r="M8" s="20" t="s">
        <v>53</v>
      </c>
      <c r="N8" s="23" t="s">
        <v>28</v>
      </c>
      <c r="O8" s="34">
        <v>45464</v>
      </c>
      <c r="P8" s="34">
        <v>47290</v>
      </c>
      <c r="Q8" s="34"/>
      <c r="R8" s="34"/>
      <c r="S8" s="22">
        <v>95600</v>
      </c>
      <c r="T8" s="24" t="s">
        <v>1552</v>
      </c>
      <c r="U8" s="103" t="s">
        <v>59</v>
      </c>
      <c r="V8" s="92"/>
      <c r="W8" s="127">
        <v>46112</v>
      </c>
    </row>
    <row r="9" spans="1:23">
      <c r="A9" s="85" t="s">
        <v>60</v>
      </c>
      <c r="B9" s="128"/>
      <c r="C9" s="20" t="s">
        <v>18</v>
      </c>
      <c r="D9" s="20" t="s">
        <v>49</v>
      </c>
      <c r="E9" s="31" t="s">
        <v>1395</v>
      </c>
      <c r="F9" s="20" t="s">
        <v>55</v>
      </c>
      <c r="G9" s="20" t="s">
        <v>50</v>
      </c>
      <c r="H9" s="20" t="s">
        <v>51</v>
      </c>
      <c r="I9" s="20"/>
      <c r="J9" s="20" t="s">
        <v>61</v>
      </c>
      <c r="K9" s="29" t="s">
        <v>41</v>
      </c>
      <c r="L9" s="29" t="s">
        <v>42</v>
      </c>
      <c r="M9" s="20" t="s">
        <v>53</v>
      </c>
      <c r="N9" s="23" t="s">
        <v>28</v>
      </c>
      <c r="O9" s="34">
        <v>45464</v>
      </c>
      <c r="P9" s="34">
        <v>47290</v>
      </c>
      <c r="Q9" s="34"/>
      <c r="R9" s="34"/>
      <c r="S9" s="22">
        <v>95600</v>
      </c>
      <c r="T9" s="24"/>
      <c r="U9" s="103" t="s">
        <v>62</v>
      </c>
      <c r="V9" s="92"/>
      <c r="W9" s="127">
        <v>46112</v>
      </c>
    </row>
    <row r="10" spans="1:23">
      <c r="A10" s="85" t="s">
        <v>1400</v>
      </c>
      <c r="B10" s="128"/>
      <c r="C10" s="20" t="s">
        <v>18</v>
      </c>
      <c r="D10" s="20" t="s">
        <v>49</v>
      </c>
      <c r="E10" s="31" t="s">
        <v>1403</v>
      </c>
      <c r="F10" s="20" t="s">
        <v>55</v>
      </c>
      <c r="G10" s="20" t="s">
        <v>22</v>
      </c>
      <c r="H10" s="20" t="s">
        <v>1406</v>
      </c>
      <c r="I10" s="20"/>
      <c r="J10" s="20" t="s">
        <v>1407</v>
      </c>
      <c r="K10" s="29" t="s">
        <v>41</v>
      </c>
      <c r="L10" s="29" t="s">
        <v>42</v>
      </c>
      <c r="M10" s="20" t="s">
        <v>287</v>
      </c>
      <c r="N10" s="23" t="s">
        <v>28</v>
      </c>
      <c r="O10" s="34">
        <v>45775</v>
      </c>
      <c r="P10" s="34">
        <v>47601</v>
      </c>
      <c r="Q10" s="34"/>
      <c r="R10" s="34"/>
      <c r="S10" s="22">
        <v>99000</v>
      </c>
      <c r="T10" s="24" t="s">
        <v>1540</v>
      </c>
      <c r="U10" s="103" t="s">
        <v>1544</v>
      </c>
      <c r="V10" s="92"/>
      <c r="W10" s="127">
        <v>46112</v>
      </c>
    </row>
    <row r="11" spans="1:23">
      <c r="A11" s="85" t="s">
        <v>1401</v>
      </c>
      <c r="B11" s="128"/>
      <c r="C11" s="20" t="s">
        <v>18</v>
      </c>
      <c r="D11" s="20" t="s">
        <v>49</v>
      </c>
      <c r="E11" s="31" t="s">
        <v>1404</v>
      </c>
      <c r="F11" s="20" t="s">
        <v>55</v>
      </c>
      <c r="G11" s="20" t="s">
        <v>22</v>
      </c>
      <c r="H11" s="20" t="s">
        <v>1406</v>
      </c>
      <c r="I11" s="20"/>
      <c r="J11" s="20" t="s">
        <v>1408</v>
      </c>
      <c r="K11" s="29" t="s">
        <v>41</v>
      </c>
      <c r="L11" s="29" t="s">
        <v>42</v>
      </c>
      <c r="M11" s="20" t="s">
        <v>287</v>
      </c>
      <c r="N11" s="23" t="s">
        <v>28</v>
      </c>
      <c r="O11" s="34">
        <v>45775</v>
      </c>
      <c r="P11" s="34">
        <v>47601</v>
      </c>
      <c r="Q11" s="34"/>
      <c r="R11" s="34"/>
      <c r="S11" s="22">
        <v>99000</v>
      </c>
      <c r="T11" s="24"/>
      <c r="U11" s="103" t="s">
        <v>1541</v>
      </c>
      <c r="V11" s="92"/>
      <c r="W11" s="127">
        <v>46112</v>
      </c>
    </row>
    <row r="12" spans="1:23">
      <c r="A12" s="85" t="s">
        <v>1402</v>
      </c>
      <c r="B12" s="128"/>
      <c r="C12" s="20" t="s">
        <v>18</v>
      </c>
      <c r="D12" s="20" t="s">
        <v>49</v>
      </c>
      <c r="E12" s="31" t="s">
        <v>1405</v>
      </c>
      <c r="F12" s="20" t="s">
        <v>55</v>
      </c>
      <c r="G12" s="20" t="s">
        <v>22</v>
      </c>
      <c r="H12" s="20" t="s">
        <v>1406</v>
      </c>
      <c r="I12" s="20"/>
      <c r="J12" s="20" t="s">
        <v>1409</v>
      </c>
      <c r="K12" s="29" t="s">
        <v>41</v>
      </c>
      <c r="L12" s="29" t="s">
        <v>42</v>
      </c>
      <c r="M12" s="20" t="s">
        <v>287</v>
      </c>
      <c r="N12" s="23" t="s">
        <v>28</v>
      </c>
      <c r="O12" s="34">
        <v>45775</v>
      </c>
      <c r="P12" s="34">
        <v>47601</v>
      </c>
      <c r="Q12" s="34"/>
      <c r="R12" s="34"/>
      <c r="S12" s="22">
        <v>99000</v>
      </c>
      <c r="T12" s="24" t="s">
        <v>1543</v>
      </c>
      <c r="U12" s="103" t="s">
        <v>1542</v>
      </c>
      <c r="V12" s="92"/>
      <c r="W12" s="127">
        <v>46112</v>
      </c>
    </row>
    <row r="13" spans="1:23">
      <c r="A13" s="85" t="s">
        <v>1587</v>
      </c>
      <c r="B13" s="128">
        <v>223</v>
      </c>
      <c r="C13" s="20" t="s">
        <v>18</v>
      </c>
      <c r="D13" s="20" t="s">
        <v>49</v>
      </c>
      <c r="E13" s="31" t="s">
        <v>1616</v>
      </c>
      <c r="F13" s="20" t="s">
        <v>21</v>
      </c>
      <c r="G13" s="20" t="s">
        <v>1590</v>
      </c>
      <c r="H13" s="20" t="s">
        <v>1406</v>
      </c>
      <c r="I13" s="20"/>
      <c r="J13" s="20" t="s">
        <v>1591</v>
      </c>
      <c r="K13" s="29" t="s">
        <v>41</v>
      </c>
      <c r="L13" s="29" t="s">
        <v>42</v>
      </c>
      <c r="M13" s="20" t="s">
        <v>287</v>
      </c>
      <c r="N13" s="23" t="s">
        <v>338</v>
      </c>
      <c r="O13" s="34">
        <v>45861</v>
      </c>
      <c r="P13" s="34">
        <v>47687</v>
      </c>
      <c r="Q13" s="34"/>
      <c r="R13" s="34"/>
      <c r="S13" s="22">
        <f>117000+3500</f>
        <v>120500</v>
      </c>
      <c r="T13" s="24"/>
      <c r="U13" s="103" t="s">
        <v>1592</v>
      </c>
      <c r="V13" s="92"/>
      <c r="W13" s="127">
        <v>46112</v>
      </c>
    </row>
    <row r="14" spans="1:23">
      <c r="A14" s="85" t="s">
        <v>1588</v>
      </c>
      <c r="B14" s="128">
        <v>224</v>
      </c>
      <c r="C14" s="20" t="s">
        <v>18</v>
      </c>
      <c r="D14" s="20" t="s">
        <v>49</v>
      </c>
      <c r="E14" s="31" t="s">
        <v>1617</v>
      </c>
      <c r="F14" s="20" t="s">
        <v>21</v>
      </c>
      <c r="G14" s="20" t="s">
        <v>1590</v>
      </c>
      <c r="H14" s="20" t="s">
        <v>1406</v>
      </c>
      <c r="I14" s="20"/>
      <c r="J14" s="20" t="s">
        <v>1593</v>
      </c>
      <c r="K14" s="29" t="s">
        <v>41</v>
      </c>
      <c r="L14" s="29" t="s">
        <v>42</v>
      </c>
      <c r="M14" s="20" t="s">
        <v>287</v>
      </c>
      <c r="N14" s="23" t="s">
        <v>338</v>
      </c>
      <c r="O14" s="34">
        <v>45861</v>
      </c>
      <c r="P14" s="34">
        <v>47687</v>
      </c>
      <c r="Q14" s="34"/>
      <c r="R14" s="34"/>
      <c r="S14" s="22">
        <f>117000+3500</f>
        <v>120500</v>
      </c>
      <c r="T14" s="24"/>
      <c r="U14" s="103" t="s">
        <v>1594</v>
      </c>
      <c r="V14" s="92"/>
      <c r="W14" s="127">
        <v>46112</v>
      </c>
    </row>
    <row r="15" spans="1:23">
      <c r="A15" s="85" t="s">
        <v>1589</v>
      </c>
      <c r="B15" s="128">
        <v>225</v>
      </c>
      <c r="C15" s="20" t="s">
        <v>18</v>
      </c>
      <c r="D15" s="20" t="s">
        <v>49</v>
      </c>
      <c r="E15" s="31" t="s">
        <v>1618</v>
      </c>
      <c r="F15" s="20" t="s">
        <v>33</v>
      </c>
      <c r="G15" s="20" t="s">
        <v>1590</v>
      </c>
      <c r="H15" s="20" t="s">
        <v>1406</v>
      </c>
      <c r="I15" s="20"/>
      <c r="J15" s="20" t="s">
        <v>1595</v>
      </c>
      <c r="K15" s="29" t="s">
        <v>41</v>
      </c>
      <c r="L15" s="29" t="s">
        <v>42</v>
      </c>
      <c r="M15" s="20" t="s">
        <v>287</v>
      </c>
      <c r="N15" s="23" t="s">
        <v>338</v>
      </c>
      <c r="O15" s="34">
        <v>45861</v>
      </c>
      <c r="P15" s="34">
        <v>47687</v>
      </c>
      <c r="Q15" s="34"/>
      <c r="R15" s="34"/>
      <c r="S15" s="22">
        <f>117000+3500</f>
        <v>120500</v>
      </c>
      <c r="T15" s="24"/>
      <c r="U15" s="103" t="s">
        <v>1663</v>
      </c>
      <c r="V15" s="92"/>
      <c r="W15" s="127">
        <v>46112</v>
      </c>
    </row>
    <row r="16" spans="1:23">
      <c r="A16" s="165" t="s">
        <v>581</v>
      </c>
      <c r="B16" s="132"/>
      <c r="C16" s="6" t="s">
        <v>18</v>
      </c>
      <c r="D16" s="6" t="s">
        <v>49</v>
      </c>
      <c r="E16" s="6" t="s">
        <v>1649</v>
      </c>
      <c r="F16" s="2"/>
      <c r="G16" s="6" t="s">
        <v>582</v>
      </c>
      <c r="H16" s="2" t="s">
        <v>583</v>
      </c>
      <c r="I16" s="2"/>
      <c r="J16" s="2" t="s">
        <v>584</v>
      </c>
      <c r="K16" s="29" t="s">
        <v>41</v>
      </c>
      <c r="L16" s="29" t="s">
        <v>104</v>
      </c>
      <c r="M16" s="2" t="s">
        <v>586</v>
      </c>
      <c r="N16" s="29" t="s">
        <v>526</v>
      </c>
      <c r="O16" s="34">
        <v>43315</v>
      </c>
      <c r="P16" s="34" t="s">
        <v>1668</v>
      </c>
      <c r="Q16" s="34"/>
      <c r="R16" s="34"/>
      <c r="S16" s="3">
        <v>229000</v>
      </c>
      <c r="T16" s="6" t="s">
        <v>1399</v>
      </c>
      <c r="U16" s="103" t="s">
        <v>1398</v>
      </c>
      <c r="V16" s="37" t="s">
        <v>1397</v>
      </c>
      <c r="W16" s="127">
        <v>46112</v>
      </c>
    </row>
    <row r="17" spans="1:23">
      <c r="A17" s="169" t="s">
        <v>82</v>
      </c>
      <c r="B17" s="155">
        <v>5001053</v>
      </c>
      <c r="C17" s="2" t="s">
        <v>18</v>
      </c>
      <c r="D17" s="6" t="s">
        <v>19</v>
      </c>
      <c r="E17" s="6" t="s">
        <v>1649</v>
      </c>
      <c r="F17" s="6" t="s">
        <v>83</v>
      </c>
      <c r="G17" s="2" t="s">
        <v>22</v>
      </c>
      <c r="H17" s="2" t="s">
        <v>84</v>
      </c>
      <c r="I17" s="2"/>
      <c r="J17" s="9" t="s">
        <v>85</v>
      </c>
      <c r="K17" s="29" t="s">
        <v>41</v>
      </c>
      <c r="L17" s="29" t="s">
        <v>86</v>
      </c>
      <c r="M17" s="2" t="s">
        <v>79</v>
      </c>
      <c r="N17" s="29" t="s">
        <v>28</v>
      </c>
      <c r="O17" s="33">
        <v>43753</v>
      </c>
      <c r="P17" s="34" t="s">
        <v>1668</v>
      </c>
      <c r="Q17" s="34"/>
      <c r="R17" s="34"/>
      <c r="S17" s="10">
        <v>127780</v>
      </c>
      <c r="T17" s="2" t="s">
        <v>87</v>
      </c>
      <c r="U17" s="103"/>
      <c r="V17" s="4" t="s">
        <v>1648</v>
      </c>
      <c r="W17" s="127">
        <v>46112</v>
      </c>
    </row>
    <row r="18" spans="1:23">
      <c r="A18" s="163" t="s">
        <v>88</v>
      </c>
      <c r="B18" s="133">
        <v>5001054</v>
      </c>
      <c r="C18" s="2" t="s">
        <v>18</v>
      </c>
      <c r="D18" s="2" t="s">
        <v>19</v>
      </c>
      <c r="E18" s="4" t="s">
        <v>89</v>
      </c>
      <c r="F18" s="20" t="s">
        <v>33</v>
      </c>
      <c r="G18" s="2" t="s">
        <v>22</v>
      </c>
      <c r="H18" s="2" t="s">
        <v>84</v>
      </c>
      <c r="I18" s="2"/>
      <c r="J18" s="2" t="s">
        <v>90</v>
      </c>
      <c r="K18" s="29" t="s">
        <v>41</v>
      </c>
      <c r="L18" s="29" t="s">
        <v>86</v>
      </c>
      <c r="M18" s="29" t="s">
        <v>91</v>
      </c>
      <c r="N18" s="29" t="s">
        <v>28</v>
      </c>
      <c r="O18" s="33">
        <v>43753</v>
      </c>
      <c r="P18" s="34" t="s">
        <v>1668</v>
      </c>
      <c r="Q18" s="34"/>
      <c r="R18" s="34"/>
      <c r="S18" s="3">
        <v>127780</v>
      </c>
      <c r="T18" s="2" t="s">
        <v>92</v>
      </c>
      <c r="U18" s="103"/>
      <c r="V18" s="186" t="s">
        <v>1901</v>
      </c>
      <c r="W18" s="127">
        <v>46112</v>
      </c>
    </row>
    <row r="19" spans="1:23" customFormat="1">
      <c r="A19" s="165" t="s">
        <v>93</v>
      </c>
      <c r="B19" s="132">
        <v>5001055</v>
      </c>
      <c r="C19" s="6" t="s">
        <v>18</v>
      </c>
      <c r="D19" s="2" t="s">
        <v>19</v>
      </c>
      <c r="E19" s="4" t="s">
        <v>94</v>
      </c>
      <c r="F19" s="20" t="s">
        <v>33</v>
      </c>
      <c r="G19" s="6" t="s">
        <v>22</v>
      </c>
      <c r="H19" s="2" t="s">
        <v>95</v>
      </c>
      <c r="I19" s="2"/>
      <c r="J19" s="6" t="s">
        <v>96</v>
      </c>
      <c r="K19" s="29" t="s">
        <v>201</v>
      </c>
      <c r="L19" s="29" t="s">
        <v>86</v>
      </c>
      <c r="M19" s="2" t="s">
        <v>97</v>
      </c>
      <c r="N19" s="29" t="s">
        <v>28</v>
      </c>
      <c r="O19" s="34">
        <v>43854</v>
      </c>
      <c r="P19" s="34" t="s">
        <v>1668</v>
      </c>
      <c r="Q19" s="34"/>
      <c r="R19" s="34"/>
      <c r="S19" s="7">
        <v>146000</v>
      </c>
      <c r="T19" s="6" t="s">
        <v>99</v>
      </c>
      <c r="U19" s="171"/>
      <c r="V19" s="37" t="s">
        <v>98</v>
      </c>
      <c r="W19" s="127">
        <v>46112</v>
      </c>
    </row>
    <row r="20" spans="1:23">
      <c r="A20" s="165" t="s">
        <v>100</v>
      </c>
      <c r="B20" s="132">
        <v>5001056</v>
      </c>
      <c r="C20" s="20" t="s">
        <v>18</v>
      </c>
      <c r="D20" s="20" t="s">
        <v>19</v>
      </c>
      <c r="E20" s="23" t="s">
        <v>1421</v>
      </c>
      <c r="F20" s="2" t="s">
        <v>101</v>
      </c>
      <c r="G20" s="20" t="s">
        <v>22</v>
      </c>
      <c r="H20" s="20" t="s">
        <v>102</v>
      </c>
      <c r="I20" s="20"/>
      <c r="J20" s="20" t="s">
        <v>103</v>
      </c>
      <c r="K20" s="23" t="s">
        <v>41</v>
      </c>
      <c r="L20" s="23" t="s">
        <v>104</v>
      </c>
      <c r="M20" s="20" t="s">
        <v>105</v>
      </c>
      <c r="N20" s="29" t="s">
        <v>28</v>
      </c>
      <c r="O20" s="60">
        <v>43888</v>
      </c>
      <c r="P20" s="34" t="s">
        <v>1668</v>
      </c>
      <c r="Q20" s="34"/>
      <c r="R20" s="34"/>
      <c r="S20" s="22">
        <v>133000</v>
      </c>
      <c r="T20" s="20" t="s">
        <v>107</v>
      </c>
      <c r="U20" s="103"/>
      <c r="V20" s="31" t="s">
        <v>106</v>
      </c>
      <c r="W20" s="127">
        <v>46112</v>
      </c>
    </row>
    <row r="21" spans="1:23">
      <c r="A21" s="161" t="s">
        <v>108</v>
      </c>
      <c r="B21" s="128">
        <v>5001059</v>
      </c>
      <c r="C21" s="20" t="s">
        <v>18</v>
      </c>
      <c r="D21" s="20" t="s">
        <v>19</v>
      </c>
      <c r="E21" s="157" t="s">
        <v>1675</v>
      </c>
      <c r="F21" s="20"/>
      <c r="G21" s="20" t="s">
        <v>22</v>
      </c>
      <c r="H21" s="20" t="s">
        <v>102</v>
      </c>
      <c r="I21" s="20"/>
      <c r="J21" s="20" t="s">
        <v>110</v>
      </c>
      <c r="K21" s="23" t="s">
        <v>201</v>
      </c>
      <c r="L21" s="23" t="s">
        <v>104</v>
      </c>
      <c r="M21" s="20" t="s">
        <v>105</v>
      </c>
      <c r="N21" s="23" t="s">
        <v>28</v>
      </c>
      <c r="O21" s="60">
        <v>43896</v>
      </c>
      <c r="P21" s="60" t="s">
        <v>1667</v>
      </c>
      <c r="Q21" s="60"/>
      <c r="R21" s="60"/>
      <c r="S21" s="7">
        <v>134000</v>
      </c>
      <c r="T21" s="20" t="s">
        <v>111</v>
      </c>
      <c r="U21" s="103"/>
      <c r="V21" s="19" t="s">
        <v>1433</v>
      </c>
      <c r="W21" s="19" t="s">
        <v>1205</v>
      </c>
    </row>
    <row r="22" spans="1:23">
      <c r="A22" s="170" t="s">
        <v>112</v>
      </c>
      <c r="B22" s="130">
        <v>5001060</v>
      </c>
      <c r="C22" s="20" t="s">
        <v>18</v>
      </c>
      <c r="D22" s="20" t="s">
        <v>19</v>
      </c>
      <c r="E22" s="157" t="s">
        <v>1675</v>
      </c>
      <c r="F22" s="20"/>
      <c r="G22" s="20" t="s">
        <v>22</v>
      </c>
      <c r="H22" s="20" t="s">
        <v>102</v>
      </c>
      <c r="I22" s="20"/>
      <c r="J22" s="20" t="s">
        <v>113</v>
      </c>
      <c r="K22" s="29" t="s">
        <v>41</v>
      </c>
      <c r="L22" s="23" t="s">
        <v>104</v>
      </c>
      <c r="M22" s="20" t="s">
        <v>105</v>
      </c>
      <c r="N22" s="23" t="s">
        <v>28</v>
      </c>
      <c r="O22" s="60">
        <v>43896</v>
      </c>
      <c r="P22" s="34" t="s">
        <v>1668</v>
      </c>
      <c r="Q22" s="34"/>
      <c r="R22" s="34"/>
      <c r="S22" s="7">
        <v>134000</v>
      </c>
      <c r="T22" s="20" t="s">
        <v>114</v>
      </c>
      <c r="U22" s="104"/>
      <c r="V22" s="19" t="s">
        <v>1433</v>
      </c>
      <c r="W22" s="19" t="s">
        <v>1205</v>
      </c>
    </row>
    <row r="23" spans="1:23" ht="30">
      <c r="A23" s="161" t="s">
        <v>115</v>
      </c>
      <c r="B23" s="128">
        <v>5001061</v>
      </c>
      <c r="C23" s="20" t="s">
        <v>18</v>
      </c>
      <c r="D23" s="20" t="s">
        <v>19</v>
      </c>
      <c r="E23" s="147" t="s">
        <v>1316</v>
      </c>
      <c r="F23" s="20"/>
      <c r="G23" s="20" t="s">
        <v>22</v>
      </c>
      <c r="H23" s="20" t="s">
        <v>102</v>
      </c>
      <c r="I23" s="20"/>
      <c r="J23" s="20" t="s">
        <v>116</v>
      </c>
      <c r="K23" s="23" t="s">
        <v>41</v>
      </c>
      <c r="L23" s="23" t="s">
        <v>104</v>
      </c>
      <c r="M23" s="20" t="s">
        <v>105</v>
      </c>
      <c r="N23" s="23" t="s">
        <v>28</v>
      </c>
      <c r="O23" s="60">
        <v>43896</v>
      </c>
      <c r="P23" s="34" t="s">
        <v>1668</v>
      </c>
      <c r="Q23" s="34"/>
      <c r="R23" s="34"/>
      <c r="S23" s="7">
        <v>134000</v>
      </c>
      <c r="T23" s="20" t="s">
        <v>117</v>
      </c>
      <c r="U23" s="104"/>
      <c r="V23" s="57" t="s">
        <v>1419</v>
      </c>
      <c r="W23" s="127">
        <v>46112</v>
      </c>
    </row>
    <row r="24" spans="1:23">
      <c r="A24" s="161" t="s">
        <v>118</v>
      </c>
      <c r="B24" s="128">
        <v>5001062</v>
      </c>
      <c r="C24" s="20" t="s">
        <v>18</v>
      </c>
      <c r="D24" s="20" t="s">
        <v>19</v>
      </c>
      <c r="E24" s="31" t="s">
        <v>1670</v>
      </c>
      <c r="F24" s="20" t="s">
        <v>119</v>
      </c>
      <c r="G24" s="20" t="s">
        <v>22</v>
      </c>
      <c r="H24" s="20" t="s">
        <v>102</v>
      </c>
      <c r="I24" s="20"/>
      <c r="J24" s="20" t="s">
        <v>120</v>
      </c>
      <c r="K24" s="23" t="s">
        <v>41</v>
      </c>
      <c r="L24" s="23" t="s">
        <v>104</v>
      </c>
      <c r="M24" s="20" t="s">
        <v>105</v>
      </c>
      <c r="N24" s="23" t="s">
        <v>28</v>
      </c>
      <c r="O24" s="60">
        <v>43896</v>
      </c>
      <c r="P24" s="60" t="s">
        <v>1669</v>
      </c>
      <c r="Q24" s="60"/>
      <c r="R24" s="60"/>
      <c r="S24" s="7">
        <v>134000</v>
      </c>
      <c r="T24" s="20" t="s">
        <v>121</v>
      </c>
      <c r="U24" s="103"/>
      <c r="V24" s="57" t="s">
        <v>1213</v>
      </c>
      <c r="W24" s="127">
        <v>46112</v>
      </c>
    </row>
    <row r="25" spans="1:23" ht="40.5">
      <c r="A25" s="161" t="s">
        <v>122</v>
      </c>
      <c r="B25" s="128">
        <v>5001063</v>
      </c>
      <c r="C25" s="20" t="s">
        <v>18</v>
      </c>
      <c r="D25" s="20" t="s">
        <v>19</v>
      </c>
      <c r="E25" s="146" t="s">
        <v>1316</v>
      </c>
      <c r="F25" s="2"/>
      <c r="G25" s="20" t="s">
        <v>22</v>
      </c>
      <c r="H25" s="20" t="s">
        <v>102</v>
      </c>
      <c r="I25" s="20"/>
      <c r="J25" s="20" t="s">
        <v>124</v>
      </c>
      <c r="K25" s="23" t="s">
        <v>41</v>
      </c>
      <c r="L25" s="23" t="s">
        <v>104</v>
      </c>
      <c r="M25" s="20" t="s">
        <v>105</v>
      </c>
      <c r="N25" s="23" t="s">
        <v>28</v>
      </c>
      <c r="O25" s="60">
        <v>43896</v>
      </c>
      <c r="P25" s="34" t="s">
        <v>1668</v>
      </c>
      <c r="Q25" s="34"/>
      <c r="R25" s="34"/>
      <c r="S25" s="7">
        <v>134000</v>
      </c>
      <c r="T25" s="20" t="s">
        <v>125</v>
      </c>
      <c r="U25" s="103"/>
      <c r="V25" s="143" t="s">
        <v>1615</v>
      </c>
      <c r="W25" s="127">
        <v>46112</v>
      </c>
    </row>
    <row r="26" spans="1:23" s="32" customFormat="1">
      <c r="A26" s="168" t="s">
        <v>126</v>
      </c>
      <c r="B26" s="131">
        <v>5001064</v>
      </c>
      <c r="C26" s="23" t="s">
        <v>18</v>
      </c>
      <c r="D26" s="23" t="s">
        <v>19</v>
      </c>
      <c r="E26" s="86" t="s">
        <v>127</v>
      </c>
      <c r="F26" s="23" t="s">
        <v>128</v>
      </c>
      <c r="G26" s="23" t="s">
        <v>22</v>
      </c>
      <c r="H26" s="23" t="s">
        <v>102</v>
      </c>
      <c r="I26" s="23"/>
      <c r="J26" s="23" t="s">
        <v>129</v>
      </c>
      <c r="K26" s="29" t="s">
        <v>41</v>
      </c>
      <c r="L26" s="23" t="s">
        <v>104</v>
      </c>
      <c r="M26" s="23" t="s">
        <v>105</v>
      </c>
      <c r="N26" s="23" t="s">
        <v>28</v>
      </c>
      <c r="O26" s="97">
        <v>43896</v>
      </c>
      <c r="P26" s="34" t="s">
        <v>1668</v>
      </c>
      <c r="Q26" s="34"/>
      <c r="R26" s="34"/>
      <c r="S26" s="98">
        <v>134000</v>
      </c>
      <c r="T26" s="23" t="s">
        <v>130</v>
      </c>
      <c r="U26" s="105"/>
      <c r="V26" s="31" t="s">
        <v>1478</v>
      </c>
      <c r="W26" s="127">
        <v>46112</v>
      </c>
    </row>
    <row r="27" spans="1:23" ht="27">
      <c r="A27" s="161" t="s">
        <v>131</v>
      </c>
      <c r="B27" s="128">
        <v>5001065</v>
      </c>
      <c r="C27" s="20" t="s">
        <v>18</v>
      </c>
      <c r="D27" s="20" t="s">
        <v>19</v>
      </c>
      <c r="E27" s="23" t="s">
        <v>1387</v>
      </c>
      <c r="F27" s="20" t="s">
        <v>128</v>
      </c>
      <c r="G27" s="20" t="s">
        <v>22</v>
      </c>
      <c r="H27" s="20" t="s">
        <v>102</v>
      </c>
      <c r="I27" s="20"/>
      <c r="J27" s="20" t="s">
        <v>132</v>
      </c>
      <c r="K27" s="29" t="s">
        <v>41</v>
      </c>
      <c r="L27" s="23" t="s">
        <v>104</v>
      </c>
      <c r="M27" s="20" t="s">
        <v>105</v>
      </c>
      <c r="N27" s="23" t="s">
        <v>28</v>
      </c>
      <c r="O27" s="60">
        <v>43896</v>
      </c>
      <c r="P27" s="34" t="s">
        <v>1668</v>
      </c>
      <c r="Q27" s="34"/>
      <c r="R27" s="34"/>
      <c r="S27" s="7">
        <v>134000</v>
      </c>
      <c r="T27" s="20" t="s">
        <v>133</v>
      </c>
      <c r="U27" s="111" t="s">
        <v>134</v>
      </c>
      <c r="V27" s="119" t="s">
        <v>1902</v>
      </c>
      <c r="W27" s="127">
        <v>46112</v>
      </c>
    </row>
    <row r="28" spans="1:23">
      <c r="A28" s="161" t="s">
        <v>135</v>
      </c>
      <c r="B28" s="128">
        <v>5001066</v>
      </c>
      <c r="C28" s="20" t="s">
        <v>18</v>
      </c>
      <c r="D28" s="20" t="s">
        <v>19</v>
      </c>
      <c r="E28" s="4" t="s">
        <v>1477</v>
      </c>
      <c r="F28" s="2" t="s">
        <v>119</v>
      </c>
      <c r="G28" s="20" t="s">
        <v>22</v>
      </c>
      <c r="H28" s="20" t="s">
        <v>102</v>
      </c>
      <c r="I28" s="20"/>
      <c r="J28" s="20" t="s">
        <v>139</v>
      </c>
      <c r="K28" s="23" t="s">
        <v>41</v>
      </c>
      <c r="L28" s="23" t="s">
        <v>86</v>
      </c>
      <c r="M28" s="20" t="s">
        <v>105</v>
      </c>
      <c r="N28" s="23" t="s">
        <v>28</v>
      </c>
      <c r="O28" s="60">
        <v>43896</v>
      </c>
      <c r="P28" s="60" t="s">
        <v>1669</v>
      </c>
      <c r="Q28" s="60"/>
      <c r="R28" s="60"/>
      <c r="S28" s="7">
        <v>134000</v>
      </c>
      <c r="T28" s="20" t="s">
        <v>140</v>
      </c>
      <c r="U28" s="104"/>
      <c r="V28" s="57" t="s">
        <v>1414</v>
      </c>
      <c r="W28" s="19" t="s">
        <v>1205</v>
      </c>
    </row>
    <row r="29" spans="1:23">
      <c r="A29" s="161" t="s">
        <v>141</v>
      </c>
      <c r="B29" s="128">
        <v>5001067</v>
      </c>
      <c r="C29" s="20" t="s">
        <v>18</v>
      </c>
      <c r="D29" s="20" t="s">
        <v>142</v>
      </c>
      <c r="E29" s="31" t="s">
        <v>143</v>
      </c>
      <c r="F29" s="20" t="s">
        <v>66</v>
      </c>
      <c r="G29" s="20" t="s">
        <v>22</v>
      </c>
      <c r="H29" s="20" t="s">
        <v>102</v>
      </c>
      <c r="I29" s="20"/>
      <c r="J29" s="20" t="s">
        <v>144</v>
      </c>
      <c r="K29" s="23" t="s">
        <v>41</v>
      </c>
      <c r="L29" s="23" t="s">
        <v>86</v>
      </c>
      <c r="M29" s="20" t="s">
        <v>105</v>
      </c>
      <c r="N29" s="23" t="s">
        <v>28</v>
      </c>
      <c r="O29" s="60">
        <v>43896</v>
      </c>
      <c r="P29" s="34">
        <v>46046</v>
      </c>
      <c r="Q29" s="34"/>
      <c r="R29" s="34"/>
      <c r="S29" s="7">
        <v>134000</v>
      </c>
      <c r="T29" s="20" t="s">
        <v>146</v>
      </c>
      <c r="U29" s="103"/>
      <c r="V29" s="57" t="s">
        <v>145</v>
      </c>
      <c r="W29" s="127">
        <v>46112</v>
      </c>
    </row>
    <row r="30" spans="1:23">
      <c r="A30" s="168" t="s">
        <v>147</v>
      </c>
      <c r="B30" s="131">
        <v>5001068</v>
      </c>
      <c r="C30" s="20" t="s">
        <v>18</v>
      </c>
      <c r="D30" s="20" t="s">
        <v>19</v>
      </c>
      <c r="E30" s="146" t="s">
        <v>1316</v>
      </c>
      <c r="F30" s="20"/>
      <c r="G30" s="20" t="s">
        <v>22</v>
      </c>
      <c r="H30" s="20" t="s">
        <v>102</v>
      </c>
      <c r="I30" s="20"/>
      <c r="J30" s="20" t="s">
        <v>148</v>
      </c>
      <c r="K30" s="29" t="s">
        <v>41</v>
      </c>
      <c r="L30" s="23" t="s">
        <v>86</v>
      </c>
      <c r="M30" s="20" t="s">
        <v>105</v>
      </c>
      <c r="N30" s="23" t="s">
        <v>28</v>
      </c>
      <c r="O30" s="60">
        <v>43896</v>
      </c>
      <c r="P30" s="34" t="s">
        <v>1668</v>
      </c>
      <c r="Q30" s="34"/>
      <c r="R30" s="34"/>
      <c r="S30" s="7">
        <v>134000</v>
      </c>
      <c r="T30" s="20" t="s">
        <v>149</v>
      </c>
      <c r="U30" s="104"/>
      <c r="V30" s="31" t="s">
        <v>1903</v>
      </c>
      <c r="W30" s="127">
        <v>46112</v>
      </c>
    </row>
    <row r="31" spans="1:23">
      <c r="A31" s="161" t="s">
        <v>150</v>
      </c>
      <c r="B31" s="128">
        <v>5001069</v>
      </c>
      <c r="C31" s="20" t="s">
        <v>18</v>
      </c>
      <c r="D31" s="20" t="s">
        <v>19</v>
      </c>
      <c r="E31" s="31" t="s">
        <v>151</v>
      </c>
      <c r="F31" s="21" t="s">
        <v>119</v>
      </c>
      <c r="G31" s="21" t="s">
        <v>22</v>
      </c>
      <c r="H31" s="21" t="s">
        <v>95</v>
      </c>
      <c r="I31" s="21"/>
      <c r="J31" s="69" t="s">
        <v>152</v>
      </c>
      <c r="K31" s="69" t="s">
        <v>25</v>
      </c>
      <c r="L31" s="23" t="s">
        <v>86</v>
      </c>
      <c r="M31" s="20" t="s">
        <v>97</v>
      </c>
      <c r="N31" s="23" t="s">
        <v>28</v>
      </c>
      <c r="O31" s="60">
        <v>43921</v>
      </c>
      <c r="P31" s="34" t="s">
        <v>1668</v>
      </c>
      <c r="Q31" s="34"/>
      <c r="R31" s="34"/>
      <c r="S31" s="22">
        <v>128000</v>
      </c>
      <c r="T31" s="20" t="s">
        <v>153</v>
      </c>
      <c r="U31" s="106"/>
      <c r="V31" s="57" t="s">
        <v>44</v>
      </c>
      <c r="W31" s="127">
        <v>46112</v>
      </c>
    </row>
    <row r="32" spans="1:23" ht="27">
      <c r="A32" s="161" t="s">
        <v>154</v>
      </c>
      <c r="B32" s="128">
        <v>5001070</v>
      </c>
      <c r="C32" s="20" t="s">
        <v>18</v>
      </c>
      <c r="D32" s="20" t="s">
        <v>19</v>
      </c>
      <c r="E32" s="151" t="s">
        <v>1674</v>
      </c>
      <c r="F32" s="20"/>
      <c r="G32" s="20" t="s">
        <v>22</v>
      </c>
      <c r="H32" s="20" t="s">
        <v>155</v>
      </c>
      <c r="I32" s="20"/>
      <c r="J32" s="23" t="s">
        <v>156</v>
      </c>
      <c r="K32" s="23" t="s">
        <v>201</v>
      </c>
      <c r="L32" s="23" t="s">
        <v>86</v>
      </c>
      <c r="M32" s="20" t="s">
        <v>105</v>
      </c>
      <c r="N32" s="23" t="s">
        <v>28</v>
      </c>
      <c r="O32" s="60">
        <v>43937</v>
      </c>
      <c r="P32" s="60" t="s">
        <v>1669</v>
      </c>
      <c r="Q32" s="60"/>
      <c r="R32" s="60"/>
      <c r="S32" s="7">
        <v>134000</v>
      </c>
      <c r="T32" s="20" t="s">
        <v>157</v>
      </c>
      <c r="U32" s="104"/>
      <c r="V32" s="31" t="s">
        <v>1491</v>
      </c>
      <c r="W32" s="19" t="s">
        <v>1205</v>
      </c>
    </row>
    <row r="33" spans="1:23">
      <c r="A33" s="161" t="s">
        <v>158</v>
      </c>
      <c r="B33" s="128">
        <v>5001071</v>
      </c>
      <c r="C33" s="20" t="s">
        <v>18</v>
      </c>
      <c r="D33" s="20" t="s">
        <v>19</v>
      </c>
      <c r="E33" s="86" t="s">
        <v>1209</v>
      </c>
      <c r="F33" s="20" t="s">
        <v>119</v>
      </c>
      <c r="G33" s="20" t="s">
        <v>22</v>
      </c>
      <c r="H33" s="20" t="s">
        <v>155</v>
      </c>
      <c r="I33" s="20"/>
      <c r="J33" s="23" t="s">
        <v>159</v>
      </c>
      <c r="K33" s="23" t="s">
        <v>41</v>
      </c>
      <c r="L33" s="23" t="s">
        <v>86</v>
      </c>
      <c r="M33" s="20" t="s">
        <v>105</v>
      </c>
      <c r="N33" s="23" t="s">
        <v>28</v>
      </c>
      <c r="O33" s="60">
        <v>43937</v>
      </c>
      <c r="P33" s="34" t="s">
        <v>1668</v>
      </c>
      <c r="Q33" s="34"/>
      <c r="R33" s="34"/>
      <c r="S33" s="7">
        <v>134000</v>
      </c>
      <c r="T33" s="20" t="s">
        <v>160</v>
      </c>
      <c r="U33" s="104"/>
      <c r="V33" s="57" t="s">
        <v>1210</v>
      </c>
      <c r="W33" s="127">
        <v>46112</v>
      </c>
    </row>
    <row r="34" spans="1:23">
      <c r="A34" s="161" t="s">
        <v>161</v>
      </c>
      <c r="B34" s="128">
        <v>5001074</v>
      </c>
      <c r="C34" s="20" t="s">
        <v>18</v>
      </c>
      <c r="D34" s="20" t="s">
        <v>19</v>
      </c>
      <c r="E34" s="151" t="s">
        <v>1866</v>
      </c>
      <c r="F34" s="20"/>
      <c r="G34" s="20" t="s">
        <v>22</v>
      </c>
      <c r="H34" s="20" t="s">
        <v>155</v>
      </c>
      <c r="I34" s="20"/>
      <c r="J34" s="23" t="s">
        <v>163</v>
      </c>
      <c r="K34" s="23" t="s">
        <v>201</v>
      </c>
      <c r="L34" s="23" t="s">
        <v>86</v>
      </c>
      <c r="M34" s="20" t="s">
        <v>105</v>
      </c>
      <c r="N34" s="23" t="s">
        <v>28</v>
      </c>
      <c r="O34" s="60">
        <v>43937</v>
      </c>
      <c r="P34" s="34" t="s">
        <v>1668</v>
      </c>
      <c r="Q34" s="34"/>
      <c r="R34" s="34"/>
      <c r="S34" s="7">
        <v>134000</v>
      </c>
      <c r="T34" s="20" t="s">
        <v>164</v>
      </c>
      <c r="U34" s="103"/>
      <c r="V34" s="57"/>
      <c r="W34" s="127">
        <v>46112</v>
      </c>
    </row>
    <row r="35" spans="1:23" ht="27">
      <c r="A35" s="161" t="s">
        <v>165</v>
      </c>
      <c r="B35" s="128">
        <v>5001075</v>
      </c>
      <c r="C35" s="20" t="s">
        <v>18</v>
      </c>
      <c r="D35" s="20" t="s">
        <v>19</v>
      </c>
      <c r="E35" s="157" t="s">
        <v>1675</v>
      </c>
      <c r="F35" s="20" t="s">
        <v>109</v>
      </c>
      <c r="G35" s="20" t="s">
        <v>22</v>
      </c>
      <c r="H35" s="20" t="s">
        <v>155</v>
      </c>
      <c r="I35" s="20"/>
      <c r="J35" s="23" t="s">
        <v>166</v>
      </c>
      <c r="K35" s="23" t="s">
        <v>41</v>
      </c>
      <c r="L35" s="23" t="s">
        <v>86</v>
      </c>
      <c r="M35" s="20" t="s">
        <v>105</v>
      </c>
      <c r="N35" s="23" t="s">
        <v>28</v>
      </c>
      <c r="O35" s="60">
        <v>43937</v>
      </c>
      <c r="P35" s="34" t="s">
        <v>1668</v>
      </c>
      <c r="Q35" s="34"/>
      <c r="R35" s="34"/>
      <c r="S35" s="7">
        <v>134000</v>
      </c>
      <c r="T35" s="20" t="s">
        <v>167</v>
      </c>
      <c r="U35" s="103"/>
      <c r="V35" s="119" t="s">
        <v>1422</v>
      </c>
      <c r="W35" s="19" t="s">
        <v>1205</v>
      </c>
    </row>
    <row r="36" spans="1:23" ht="40.5">
      <c r="A36" s="161" t="s">
        <v>168</v>
      </c>
      <c r="B36" s="128">
        <v>5001076</v>
      </c>
      <c r="C36" s="20" t="s">
        <v>18</v>
      </c>
      <c r="D36" s="20" t="s">
        <v>169</v>
      </c>
      <c r="E36" s="157" t="s">
        <v>1675</v>
      </c>
      <c r="F36" s="20" t="s">
        <v>66</v>
      </c>
      <c r="G36" s="20" t="s">
        <v>22</v>
      </c>
      <c r="H36" s="20" t="s">
        <v>155</v>
      </c>
      <c r="I36" s="20"/>
      <c r="J36" s="23" t="s">
        <v>170</v>
      </c>
      <c r="K36" s="23" t="s">
        <v>41</v>
      </c>
      <c r="L36" s="23" t="s">
        <v>86</v>
      </c>
      <c r="M36" s="20" t="s">
        <v>105</v>
      </c>
      <c r="N36" s="23" t="s">
        <v>28</v>
      </c>
      <c r="O36" s="60">
        <v>43937</v>
      </c>
      <c r="P36" s="34" t="s">
        <v>1668</v>
      </c>
      <c r="Q36" s="34"/>
      <c r="R36" s="34"/>
      <c r="S36" s="7">
        <v>134000</v>
      </c>
      <c r="T36" s="20" t="s">
        <v>171</v>
      </c>
      <c r="U36" s="103"/>
      <c r="V36" s="119" t="s">
        <v>1904</v>
      </c>
      <c r="W36" s="19" t="s">
        <v>1205</v>
      </c>
    </row>
    <row r="37" spans="1:23">
      <c r="A37" s="161" t="s">
        <v>172</v>
      </c>
      <c r="B37" s="128">
        <v>5001077</v>
      </c>
      <c r="C37" s="20" t="s">
        <v>18</v>
      </c>
      <c r="D37" s="20" t="s">
        <v>19</v>
      </c>
      <c r="E37" s="31" t="s">
        <v>127</v>
      </c>
      <c r="F37" s="20" t="s">
        <v>128</v>
      </c>
      <c r="G37" s="20" t="s">
        <v>22</v>
      </c>
      <c r="H37" s="20" t="s">
        <v>155</v>
      </c>
      <c r="I37" s="20"/>
      <c r="J37" s="23" t="s">
        <v>173</v>
      </c>
      <c r="K37" s="29" t="s">
        <v>41</v>
      </c>
      <c r="L37" s="23" t="s">
        <v>86</v>
      </c>
      <c r="M37" s="20" t="s">
        <v>105</v>
      </c>
      <c r="N37" s="23" t="s">
        <v>28</v>
      </c>
      <c r="O37" s="60">
        <v>43937</v>
      </c>
      <c r="P37" s="34" t="s">
        <v>1668</v>
      </c>
      <c r="Q37" s="34"/>
      <c r="R37" s="34"/>
      <c r="S37" s="7">
        <v>134000</v>
      </c>
      <c r="T37" s="20" t="s">
        <v>175</v>
      </c>
      <c r="U37" s="104"/>
      <c r="V37" s="57" t="s">
        <v>174</v>
      </c>
      <c r="W37" s="127">
        <v>46112</v>
      </c>
    </row>
    <row r="38" spans="1:23">
      <c r="A38" s="161" t="s">
        <v>176</v>
      </c>
      <c r="B38" s="128">
        <v>5001078</v>
      </c>
      <c r="C38" s="20" t="s">
        <v>18</v>
      </c>
      <c r="D38" s="20" t="s">
        <v>19</v>
      </c>
      <c r="E38" s="157" t="s">
        <v>1675</v>
      </c>
      <c r="F38" s="20" t="s">
        <v>119</v>
      </c>
      <c r="G38" s="20" t="s">
        <v>22</v>
      </c>
      <c r="H38" s="20" t="s">
        <v>155</v>
      </c>
      <c r="I38" s="20"/>
      <c r="J38" s="23" t="s">
        <v>177</v>
      </c>
      <c r="K38" s="23" t="s">
        <v>41</v>
      </c>
      <c r="L38" s="23" t="s">
        <v>86</v>
      </c>
      <c r="M38" s="20" t="s">
        <v>105</v>
      </c>
      <c r="N38" s="23" t="s">
        <v>28</v>
      </c>
      <c r="O38" s="60">
        <v>43937</v>
      </c>
      <c r="P38" s="34" t="s">
        <v>1668</v>
      </c>
      <c r="Q38" s="60"/>
      <c r="R38" s="60"/>
      <c r="S38" s="7">
        <v>134000</v>
      </c>
      <c r="T38" s="20" t="s">
        <v>179</v>
      </c>
      <c r="U38" s="104"/>
      <c r="V38" s="57" t="s">
        <v>178</v>
      </c>
      <c r="W38" s="127">
        <v>46112</v>
      </c>
    </row>
    <row r="39" spans="1:23">
      <c r="A39" s="161" t="s">
        <v>180</v>
      </c>
      <c r="B39" s="128">
        <v>5001079</v>
      </c>
      <c r="C39" s="20" t="s">
        <v>18</v>
      </c>
      <c r="D39" s="20" t="s">
        <v>19</v>
      </c>
      <c r="E39" s="31" t="s">
        <v>181</v>
      </c>
      <c r="F39" s="20" t="s">
        <v>66</v>
      </c>
      <c r="G39" s="20" t="s">
        <v>22</v>
      </c>
      <c r="H39" s="20" t="s">
        <v>155</v>
      </c>
      <c r="I39" s="20"/>
      <c r="J39" s="23" t="s">
        <v>182</v>
      </c>
      <c r="K39" s="29" t="s">
        <v>41</v>
      </c>
      <c r="L39" s="23" t="s">
        <v>86</v>
      </c>
      <c r="M39" s="20" t="s">
        <v>105</v>
      </c>
      <c r="N39" s="23" t="s">
        <v>28</v>
      </c>
      <c r="O39" s="60">
        <v>43937</v>
      </c>
      <c r="P39" s="34">
        <v>46046</v>
      </c>
      <c r="Q39" s="34"/>
      <c r="R39" s="34"/>
      <c r="S39" s="7">
        <v>134000</v>
      </c>
      <c r="T39" s="20" t="s">
        <v>183</v>
      </c>
      <c r="U39" s="104"/>
      <c r="V39" s="57" t="s">
        <v>1664</v>
      </c>
      <c r="W39" s="127">
        <v>46112</v>
      </c>
    </row>
    <row r="40" spans="1:23">
      <c r="A40" s="161" t="s">
        <v>184</v>
      </c>
      <c r="B40" s="128">
        <v>5001080</v>
      </c>
      <c r="C40" s="20" t="s">
        <v>18</v>
      </c>
      <c r="D40" s="20" t="s">
        <v>19</v>
      </c>
      <c r="E40" s="31" t="s">
        <v>185</v>
      </c>
      <c r="F40" s="20" t="s">
        <v>186</v>
      </c>
      <c r="G40" s="20" t="s">
        <v>22</v>
      </c>
      <c r="H40" s="20" t="s">
        <v>155</v>
      </c>
      <c r="I40" s="20"/>
      <c r="J40" s="23" t="s">
        <v>187</v>
      </c>
      <c r="K40" s="29" t="s">
        <v>41</v>
      </c>
      <c r="L40" s="23" t="s">
        <v>86</v>
      </c>
      <c r="M40" s="20" t="s">
        <v>105</v>
      </c>
      <c r="N40" s="23" t="s">
        <v>28</v>
      </c>
      <c r="O40" s="60">
        <v>43938</v>
      </c>
      <c r="P40" s="60">
        <v>46046</v>
      </c>
      <c r="Q40" s="60"/>
      <c r="R40" s="60"/>
      <c r="S40" s="7">
        <v>134000</v>
      </c>
      <c r="T40" s="20" t="s">
        <v>189</v>
      </c>
      <c r="U40" s="103"/>
      <c r="V40" s="57" t="s">
        <v>188</v>
      </c>
      <c r="W40" s="127">
        <v>46112</v>
      </c>
    </row>
    <row r="41" spans="1:23" ht="30">
      <c r="A41" s="161" t="s">
        <v>190</v>
      </c>
      <c r="B41" s="128">
        <v>5001081</v>
      </c>
      <c r="C41" s="20" t="s">
        <v>18</v>
      </c>
      <c r="D41" s="20" t="s">
        <v>19</v>
      </c>
      <c r="E41" s="158" t="s">
        <v>1676</v>
      </c>
      <c r="F41" s="20" t="s">
        <v>33</v>
      </c>
      <c r="G41" s="20" t="s">
        <v>22</v>
      </c>
      <c r="H41" s="20" t="s">
        <v>155</v>
      </c>
      <c r="I41" s="20"/>
      <c r="J41" s="23" t="s">
        <v>191</v>
      </c>
      <c r="K41" s="23" t="s">
        <v>41</v>
      </c>
      <c r="L41" s="23" t="s">
        <v>86</v>
      </c>
      <c r="M41" s="20" t="s">
        <v>105</v>
      </c>
      <c r="N41" s="23" t="s">
        <v>28</v>
      </c>
      <c r="O41" s="60">
        <v>43938</v>
      </c>
      <c r="P41" s="34" t="s">
        <v>1668</v>
      </c>
      <c r="Q41" s="34"/>
      <c r="R41" s="34"/>
      <c r="S41" s="7">
        <v>134000</v>
      </c>
      <c r="T41" s="28" t="s">
        <v>192</v>
      </c>
      <c r="U41" s="103"/>
      <c r="V41" s="187" t="s">
        <v>1433</v>
      </c>
      <c r="W41" s="19" t="s">
        <v>1205</v>
      </c>
    </row>
    <row r="42" spans="1:23">
      <c r="A42" s="161" t="s">
        <v>193</v>
      </c>
      <c r="B42" s="128">
        <v>5001082</v>
      </c>
      <c r="C42" s="20" t="s">
        <v>18</v>
      </c>
      <c r="D42" s="20" t="s">
        <v>1263</v>
      </c>
      <c r="E42" s="157" t="s">
        <v>1675</v>
      </c>
      <c r="F42" s="20"/>
      <c r="G42" s="20" t="s">
        <v>22</v>
      </c>
      <c r="H42" s="20" t="s">
        <v>155</v>
      </c>
      <c r="I42" s="20"/>
      <c r="J42" s="23" t="s">
        <v>194</v>
      </c>
      <c r="K42" s="23" t="s">
        <v>41</v>
      </c>
      <c r="L42" s="23" t="s">
        <v>86</v>
      </c>
      <c r="M42" s="20" t="s">
        <v>105</v>
      </c>
      <c r="N42" s="23" t="s">
        <v>28</v>
      </c>
      <c r="O42" s="60">
        <v>43938</v>
      </c>
      <c r="P42" s="34">
        <v>46046</v>
      </c>
      <c r="Q42" s="34"/>
      <c r="R42" s="34"/>
      <c r="S42" s="7">
        <v>134000</v>
      </c>
      <c r="T42" s="20" t="s">
        <v>196</v>
      </c>
      <c r="U42" s="104"/>
      <c r="V42" s="57" t="s">
        <v>195</v>
      </c>
      <c r="W42" s="127">
        <v>46112</v>
      </c>
    </row>
    <row r="43" spans="1:23">
      <c r="A43" s="161" t="s">
        <v>197</v>
      </c>
      <c r="B43" s="128">
        <v>5001083</v>
      </c>
      <c r="C43" s="20" t="s">
        <v>18</v>
      </c>
      <c r="D43" s="20" t="s">
        <v>19</v>
      </c>
      <c r="E43" s="23" t="s">
        <v>1705</v>
      </c>
      <c r="F43" s="20" t="s">
        <v>199</v>
      </c>
      <c r="G43" s="20" t="s">
        <v>22</v>
      </c>
      <c r="H43" s="20" t="s">
        <v>155</v>
      </c>
      <c r="I43" s="20"/>
      <c r="J43" s="23" t="s">
        <v>200</v>
      </c>
      <c r="K43" s="23" t="s">
        <v>201</v>
      </c>
      <c r="L43" s="23" t="s">
        <v>86</v>
      </c>
      <c r="M43" s="20" t="s">
        <v>105</v>
      </c>
      <c r="N43" s="23" t="s">
        <v>28</v>
      </c>
      <c r="O43" s="60">
        <v>43938</v>
      </c>
      <c r="P43" s="60" t="s">
        <v>1667</v>
      </c>
      <c r="Q43" s="60"/>
      <c r="R43" s="60"/>
      <c r="S43" s="7">
        <v>134000</v>
      </c>
      <c r="T43" s="20" t="s">
        <v>203</v>
      </c>
      <c r="U43" s="107" t="s">
        <v>204</v>
      </c>
      <c r="V43" s="57" t="s">
        <v>202</v>
      </c>
      <c r="W43" s="127">
        <v>46112</v>
      </c>
    </row>
    <row r="44" spans="1:23">
      <c r="A44" s="168" t="s">
        <v>205</v>
      </c>
      <c r="B44" s="131">
        <v>5001804</v>
      </c>
      <c r="C44" s="20" t="s">
        <v>18</v>
      </c>
      <c r="D44" s="23" t="s">
        <v>19</v>
      </c>
      <c r="E44" s="31" t="s">
        <v>206</v>
      </c>
      <c r="F44" s="20" t="s">
        <v>55</v>
      </c>
      <c r="G44" s="20" t="s">
        <v>22</v>
      </c>
      <c r="H44" s="20" t="s">
        <v>155</v>
      </c>
      <c r="I44" s="20"/>
      <c r="J44" s="23" t="s">
        <v>207</v>
      </c>
      <c r="K44" s="23" t="s">
        <v>201</v>
      </c>
      <c r="L44" s="23" t="s">
        <v>86</v>
      </c>
      <c r="M44" s="20" t="s">
        <v>105</v>
      </c>
      <c r="N44" s="23" t="s">
        <v>28</v>
      </c>
      <c r="O44" s="60">
        <v>43937</v>
      </c>
      <c r="P44" s="34" t="s">
        <v>1668</v>
      </c>
      <c r="Q44" s="34"/>
      <c r="R44" s="34"/>
      <c r="S44" s="7">
        <v>134000</v>
      </c>
      <c r="T44" s="23" t="s">
        <v>209</v>
      </c>
      <c r="U44" s="107" t="s">
        <v>210</v>
      </c>
      <c r="V44" s="31" t="s">
        <v>208</v>
      </c>
      <c r="W44" s="127">
        <v>46112</v>
      </c>
    </row>
    <row r="45" spans="1:23">
      <c r="A45" s="161" t="s">
        <v>211</v>
      </c>
      <c r="B45" s="128">
        <v>5001085</v>
      </c>
      <c r="C45" s="20" t="s">
        <v>18</v>
      </c>
      <c r="D45" s="20" t="s">
        <v>19</v>
      </c>
      <c r="E45" s="157" t="s">
        <v>1675</v>
      </c>
      <c r="F45" s="20"/>
      <c r="G45" s="20" t="s">
        <v>22</v>
      </c>
      <c r="H45" s="20" t="s">
        <v>155</v>
      </c>
      <c r="I45" s="20"/>
      <c r="J45" s="23" t="s">
        <v>212</v>
      </c>
      <c r="K45" s="23" t="s">
        <v>41</v>
      </c>
      <c r="L45" s="23" t="s">
        <v>86</v>
      </c>
      <c r="M45" s="20" t="s">
        <v>105</v>
      </c>
      <c r="N45" s="23" t="s">
        <v>28</v>
      </c>
      <c r="O45" s="60">
        <v>43938</v>
      </c>
      <c r="P45" s="34" t="s">
        <v>1668</v>
      </c>
      <c r="Q45" s="34"/>
      <c r="R45" s="34"/>
      <c r="S45" s="7">
        <v>134000</v>
      </c>
      <c r="T45" s="20" t="s">
        <v>213</v>
      </c>
      <c r="U45" s="104"/>
      <c r="V45" s="57" t="s">
        <v>1415</v>
      </c>
      <c r="W45" s="19" t="s">
        <v>1205</v>
      </c>
    </row>
    <row r="46" spans="1:23">
      <c r="A46" s="168" t="s">
        <v>214</v>
      </c>
      <c r="B46" s="131">
        <v>5001086</v>
      </c>
      <c r="C46" s="20" t="s">
        <v>18</v>
      </c>
      <c r="D46" s="20" t="s">
        <v>19</v>
      </c>
      <c r="E46" s="31" t="s">
        <v>215</v>
      </c>
      <c r="F46" s="20" t="s">
        <v>33</v>
      </c>
      <c r="G46" s="20" t="s">
        <v>22</v>
      </c>
      <c r="H46" s="20" t="s">
        <v>155</v>
      </c>
      <c r="I46" s="20"/>
      <c r="J46" s="23" t="s">
        <v>216</v>
      </c>
      <c r="K46" s="29" t="s">
        <v>41</v>
      </c>
      <c r="L46" s="23" t="s">
        <v>86</v>
      </c>
      <c r="M46" s="20" t="s">
        <v>105</v>
      </c>
      <c r="N46" s="23" t="s">
        <v>28</v>
      </c>
      <c r="O46" s="60">
        <v>43938</v>
      </c>
      <c r="P46" s="34" t="s">
        <v>1668</v>
      </c>
      <c r="Q46" s="34"/>
      <c r="R46" s="34"/>
      <c r="S46" s="7">
        <v>134000</v>
      </c>
      <c r="T46" s="20" t="s">
        <v>217</v>
      </c>
      <c r="U46" s="107" t="s">
        <v>218</v>
      </c>
      <c r="V46" s="57" t="s">
        <v>1905</v>
      </c>
      <c r="W46" s="127">
        <v>46112</v>
      </c>
    </row>
    <row r="47" spans="1:23">
      <c r="A47" s="161" t="s">
        <v>219</v>
      </c>
      <c r="B47" s="128">
        <v>5001087</v>
      </c>
      <c r="C47" s="20" t="s">
        <v>18</v>
      </c>
      <c r="D47" s="20" t="s">
        <v>19</v>
      </c>
      <c r="E47" s="146" t="s">
        <v>1316</v>
      </c>
      <c r="F47" s="20"/>
      <c r="G47" s="20" t="s">
        <v>22</v>
      </c>
      <c r="H47" s="20" t="s">
        <v>155</v>
      </c>
      <c r="I47" s="20"/>
      <c r="J47" s="23" t="s">
        <v>220</v>
      </c>
      <c r="K47" s="23" t="s">
        <v>41</v>
      </c>
      <c r="L47" s="23" t="s">
        <v>86</v>
      </c>
      <c r="M47" s="20" t="s">
        <v>105</v>
      </c>
      <c r="N47" s="23" t="s">
        <v>28</v>
      </c>
      <c r="O47" s="60">
        <v>43938</v>
      </c>
      <c r="P47" s="34" t="s">
        <v>1668</v>
      </c>
      <c r="Q47" s="34"/>
      <c r="R47" s="34"/>
      <c r="S47" s="7">
        <v>134000</v>
      </c>
      <c r="T47" s="20" t="s">
        <v>221</v>
      </c>
      <c r="U47" s="103"/>
      <c r="V47" s="57" t="s">
        <v>1211</v>
      </c>
      <c r="W47" s="127">
        <v>46112</v>
      </c>
    </row>
    <row r="48" spans="1:23" ht="30">
      <c r="A48" s="161" t="s">
        <v>222</v>
      </c>
      <c r="B48" s="128">
        <v>5001088</v>
      </c>
      <c r="C48" s="20" t="s">
        <v>18</v>
      </c>
      <c r="D48" s="20" t="s">
        <v>19</v>
      </c>
      <c r="E48" s="147" t="s">
        <v>1316</v>
      </c>
      <c r="F48" s="20"/>
      <c r="G48" s="20" t="s">
        <v>22</v>
      </c>
      <c r="H48" s="20" t="s">
        <v>155</v>
      </c>
      <c r="I48" s="20"/>
      <c r="J48" s="23" t="s">
        <v>224</v>
      </c>
      <c r="K48" s="23" t="s">
        <v>41</v>
      </c>
      <c r="L48" s="23" t="s">
        <v>86</v>
      </c>
      <c r="M48" s="20" t="s">
        <v>105</v>
      </c>
      <c r="N48" s="23" t="s">
        <v>28</v>
      </c>
      <c r="O48" s="60">
        <v>43938</v>
      </c>
      <c r="P48" s="34" t="s">
        <v>1668</v>
      </c>
      <c r="Q48" s="34"/>
      <c r="R48" s="34"/>
      <c r="S48" s="7">
        <v>134000</v>
      </c>
      <c r="T48" s="20" t="s">
        <v>225</v>
      </c>
      <c r="U48" s="103"/>
      <c r="V48" s="119" t="s">
        <v>1212</v>
      </c>
      <c r="W48" s="127">
        <v>46112</v>
      </c>
    </row>
    <row r="49" spans="1:23">
      <c r="A49" s="161" t="s">
        <v>226</v>
      </c>
      <c r="B49" s="128">
        <v>5001089</v>
      </c>
      <c r="C49" s="20" t="s">
        <v>18</v>
      </c>
      <c r="D49" s="20" t="s">
        <v>19</v>
      </c>
      <c r="E49" s="150" t="s">
        <v>1673</v>
      </c>
      <c r="F49" s="20"/>
      <c r="G49" s="20" t="s">
        <v>22</v>
      </c>
      <c r="H49" s="20" t="s">
        <v>155</v>
      </c>
      <c r="I49" s="20"/>
      <c r="J49" s="23" t="s">
        <v>227</v>
      </c>
      <c r="K49" s="23" t="s">
        <v>41</v>
      </c>
      <c r="L49" s="23" t="s">
        <v>86</v>
      </c>
      <c r="M49" s="20" t="s">
        <v>105</v>
      </c>
      <c r="N49" s="23" t="s">
        <v>28</v>
      </c>
      <c r="O49" s="60">
        <v>43938</v>
      </c>
      <c r="P49" s="60" t="s">
        <v>1669</v>
      </c>
      <c r="Q49" s="60"/>
      <c r="R49" s="60"/>
      <c r="S49" s="7">
        <v>134000</v>
      </c>
      <c r="T49" s="20" t="s">
        <v>228</v>
      </c>
      <c r="U49" s="103"/>
      <c r="V49" s="57"/>
      <c r="W49" s="19" t="s">
        <v>1205</v>
      </c>
    </row>
    <row r="50" spans="1:23" customFormat="1" ht="40.5">
      <c r="A50" s="161" t="s">
        <v>229</v>
      </c>
      <c r="B50" s="128"/>
      <c r="C50" s="6" t="s">
        <v>18</v>
      </c>
      <c r="D50" s="6" t="s">
        <v>19</v>
      </c>
      <c r="E50" s="188" t="s">
        <v>1389</v>
      </c>
      <c r="F50" s="6"/>
      <c r="G50" s="6" t="s">
        <v>22</v>
      </c>
      <c r="H50" s="2" t="s">
        <v>84</v>
      </c>
      <c r="I50" s="2"/>
      <c r="J50" s="2" t="s">
        <v>230</v>
      </c>
      <c r="K50" s="29" t="s">
        <v>41</v>
      </c>
      <c r="L50" s="29" t="s">
        <v>86</v>
      </c>
      <c r="M50" s="2" t="s">
        <v>97</v>
      </c>
      <c r="N50" s="23" t="s">
        <v>28</v>
      </c>
      <c r="O50" s="34">
        <v>43726</v>
      </c>
      <c r="P50" s="60" t="s">
        <v>1669</v>
      </c>
      <c r="Q50" s="60"/>
      <c r="R50" s="60"/>
      <c r="S50" s="3" t="s">
        <v>231</v>
      </c>
      <c r="T50" s="23" t="s">
        <v>233</v>
      </c>
      <c r="U50" s="103"/>
      <c r="V50" s="119" t="s">
        <v>232</v>
      </c>
      <c r="W50" t="s">
        <v>1205</v>
      </c>
    </row>
    <row r="51" spans="1:23" customFormat="1">
      <c r="A51" s="161" t="s">
        <v>234</v>
      </c>
      <c r="B51" s="128">
        <v>7</v>
      </c>
      <c r="C51" s="6" t="s">
        <v>18</v>
      </c>
      <c r="D51" s="20" t="s">
        <v>169</v>
      </c>
      <c r="E51" s="126" t="s">
        <v>1687</v>
      </c>
      <c r="F51" s="20"/>
      <c r="G51" s="6" t="s">
        <v>22</v>
      </c>
      <c r="H51" s="20" t="s">
        <v>235</v>
      </c>
      <c r="I51" s="20"/>
      <c r="J51" s="2" t="s">
        <v>236</v>
      </c>
      <c r="K51" s="29" t="s">
        <v>41</v>
      </c>
      <c r="L51" s="29" t="s">
        <v>237</v>
      </c>
      <c r="M51" s="2" t="s">
        <v>238</v>
      </c>
      <c r="N51" s="23" t="s">
        <v>239</v>
      </c>
      <c r="O51" s="34">
        <v>44302</v>
      </c>
      <c r="P51" s="34">
        <v>46046</v>
      </c>
      <c r="Q51" s="34"/>
      <c r="R51" s="34"/>
      <c r="S51" s="3">
        <v>169800</v>
      </c>
      <c r="T51" s="23" t="s">
        <v>240</v>
      </c>
      <c r="U51" s="104"/>
      <c r="V51" t="s">
        <v>1688</v>
      </c>
      <c r="W51" t="s">
        <v>1205</v>
      </c>
    </row>
    <row r="52" spans="1:23" customFormat="1">
      <c r="A52" s="161" t="s">
        <v>241</v>
      </c>
      <c r="B52" s="128">
        <v>8</v>
      </c>
      <c r="C52" s="6" t="s">
        <v>18</v>
      </c>
      <c r="D52" s="20" t="s">
        <v>19</v>
      </c>
      <c r="E52" s="159" t="s">
        <v>1672</v>
      </c>
      <c r="F52" s="20" t="s">
        <v>33</v>
      </c>
      <c r="G52" s="6" t="s">
        <v>22</v>
      </c>
      <c r="H52" s="20" t="s">
        <v>235</v>
      </c>
      <c r="I52" s="20"/>
      <c r="J52" s="2" t="s">
        <v>243</v>
      </c>
      <c r="K52" s="29" t="s">
        <v>41</v>
      </c>
      <c r="L52" s="29" t="s">
        <v>237</v>
      </c>
      <c r="M52" s="2" t="s">
        <v>238</v>
      </c>
      <c r="N52" s="23" t="s">
        <v>239</v>
      </c>
      <c r="O52" s="34">
        <v>44302</v>
      </c>
      <c r="P52" s="34">
        <v>46046</v>
      </c>
      <c r="Q52" s="34"/>
      <c r="R52" s="34"/>
      <c r="S52" s="3">
        <v>169800</v>
      </c>
      <c r="T52" s="23" t="s">
        <v>244</v>
      </c>
      <c r="U52" s="104"/>
      <c r="V52" s="57"/>
      <c r="W52" t="s">
        <v>1205</v>
      </c>
    </row>
    <row r="53" spans="1:23" customFormat="1">
      <c r="A53" s="168" t="s">
        <v>1215</v>
      </c>
      <c r="B53" s="131">
        <v>9</v>
      </c>
      <c r="C53" s="6" t="s">
        <v>18</v>
      </c>
      <c r="D53" s="20" t="s">
        <v>19</v>
      </c>
      <c r="E53" s="150" t="s">
        <v>1689</v>
      </c>
      <c r="F53" s="20" t="s">
        <v>1690</v>
      </c>
      <c r="G53" s="6" t="s">
        <v>22</v>
      </c>
      <c r="H53" s="20" t="s">
        <v>235</v>
      </c>
      <c r="I53" s="20"/>
      <c r="J53" s="2" t="s">
        <v>245</v>
      </c>
      <c r="K53" s="29" t="s">
        <v>41</v>
      </c>
      <c r="L53" s="29" t="s">
        <v>237</v>
      </c>
      <c r="M53" s="2" t="s">
        <v>238</v>
      </c>
      <c r="N53" s="23" t="s">
        <v>239</v>
      </c>
      <c r="O53" s="34">
        <v>44302</v>
      </c>
      <c r="P53" s="34">
        <v>46046</v>
      </c>
      <c r="Q53" s="34"/>
      <c r="R53" s="34"/>
      <c r="S53" s="3">
        <v>169800</v>
      </c>
      <c r="T53" s="23" t="s">
        <v>246</v>
      </c>
      <c r="U53" s="103"/>
      <c r="V53" s="57" t="s">
        <v>1659</v>
      </c>
      <c r="W53" s="127">
        <v>46112</v>
      </c>
    </row>
    <row r="54" spans="1:23" customFormat="1" ht="67.5">
      <c r="A54" s="161" t="s">
        <v>247</v>
      </c>
      <c r="B54" s="128"/>
      <c r="C54" s="6" t="s">
        <v>18</v>
      </c>
      <c r="D54" s="20" t="s">
        <v>19</v>
      </c>
      <c r="E54" s="125" t="s">
        <v>248</v>
      </c>
      <c r="F54" s="20"/>
      <c r="G54" s="6" t="s">
        <v>22</v>
      </c>
      <c r="H54" s="20" t="s">
        <v>249</v>
      </c>
      <c r="I54" s="20"/>
      <c r="J54" s="2" t="s">
        <v>250</v>
      </c>
      <c r="K54" s="29" t="s">
        <v>41</v>
      </c>
      <c r="L54" s="29" t="s">
        <v>251</v>
      </c>
      <c r="M54" s="29" t="s">
        <v>252</v>
      </c>
      <c r="N54" s="23" t="s">
        <v>28</v>
      </c>
      <c r="O54" s="34">
        <v>44585</v>
      </c>
      <c r="P54" s="60" t="s">
        <v>1669</v>
      </c>
      <c r="Q54" s="60"/>
      <c r="R54" s="60"/>
      <c r="S54" s="3">
        <v>89800</v>
      </c>
      <c r="T54" s="23" t="s">
        <v>253</v>
      </c>
      <c r="U54" s="103"/>
      <c r="V54" s="119" t="s">
        <v>1423</v>
      </c>
      <c r="W54" t="s">
        <v>1205</v>
      </c>
    </row>
    <row r="55" spans="1:23" customFormat="1">
      <c r="A55" s="161" t="s">
        <v>254</v>
      </c>
      <c r="B55" s="128"/>
      <c r="C55" s="6" t="s">
        <v>18</v>
      </c>
      <c r="D55" s="20" t="s">
        <v>19</v>
      </c>
      <c r="E55" s="86" t="s">
        <v>255</v>
      </c>
      <c r="F55" s="20" t="s">
        <v>33</v>
      </c>
      <c r="G55" s="6" t="s">
        <v>22</v>
      </c>
      <c r="H55" s="20" t="s">
        <v>1267</v>
      </c>
      <c r="I55" s="20"/>
      <c r="J55" s="2" t="s">
        <v>256</v>
      </c>
      <c r="K55" s="29" t="s">
        <v>41</v>
      </c>
      <c r="L55" s="29" t="s">
        <v>251</v>
      </c>
      <c r="M55" s="29" t="s">
        <v>252</v>
      </c>
      <c r="N55" s="23" t="s">
        <v>28</v>
      </c>
      <c r="O55" s="34">
        <v>44585</v>
      </c>
      <c r="P55" s="34">
        <v>46046</v>
      </c>
      <c r="Q55" s="34"/>
      <c r="R55" s="34"/>
      <c r="S55" s="3">
        <v>89800</v>
      </c>
      <c r="T55" s="23" t="s">
        <v>257</v>
      </c>
      <c r="U55" s="103"/>
      <c r="V55" s="57" t="s">
        <v>1315</v>
      </c>
      <c r="W55" s="127">
        <v>46112</v>
      </c>
    </row>
    <row r="56" spans="1:23" customFormat="1">
      <c r="A56" s="161" t="s">
        <v>258</v>
      </c>
      <c r="B56" s="128"/>
      <c r="C56" s="6" t="s">
        <v>18</v>
      </c>
      <c r="D56" s="20" t="s">
        <v>19</v>
      </c>
      <c r="E56" s="86" t="s">
        <v>1849</v>
      </c>
      <c r="F56" s="20" t="s">
        <v>66</v>
      </c>
      <c r="G56" s="6" t="s">
        <v>22</v>
      </c>
      <c r="H56" s="20" t="s">
        <v>249</v>
      </c>
      <c r="I56" s="20"/>
      <c r="J56" s="2" t="s">
        <v>259</v>
      </c>
      <c r="K56" s="29" t="s">
        <v>41</v>
      </c>
      <c r="L56" s="29" t="s">
        <v>251</v>
      </c>
      <c r="M56" s="29" t="s">
        <v>91</v>
      </c>
      <c r="N56" s="23" t="s">
        <v>28</v>
      </c>
      <c r="O56" s="34">
        <v>44585</v>
      </c>
      <c r="P56" s="34">
        <v>46474</v>
      </c>
      <c r="Q56" s="34"/>
      <c r="R56" s="34"/>
      <c r="S56" s="3">
        <v>89800</v>
      </c>
      <c r="T56" s="23" t="s">
        <v>261</v>
      </c>
      <c r="U56" s="103"/>
      <c r="V56" s="57" t="s">
        <v>260</v>
      </c>
      <c r="W56" s="127">
        <v>46112</v>
      </c>
    </row>
    <row r="57" spans="1:23" customFormat="1" ht="27">
      <c r="A57" s="168" t="s">
        <v>262</v>
      </c>
      <c r="B57" s="131"/>
      <c r="C57" s="11" t="s">
        <v>18</v>
      </c>
      <c r="D57" s="23" t="s">
        <v>19</v>
      </c>
      <c r="E57" s="126" t="s">
        <v>248</v>
      </c>
      <c r="F57" s="23" t="s">
        <v>33</v>
      </c>
      <c r="G57" s="11" t="s">
        <v>22</v>
      </c>
      <c r="H57" s="23" t="s">
        <v>249</v>
      </c>
      <c r="I57" s="23"/>
      <c r="J57" s="29" t="s">
        <v>264</v>
      </c>
      <c r="K57" s="29" t="s">
        <v>201</v>
      </c>
      <c r="L57" s="29" t="s">
        <v>251</v>
      </c>
      <c r="M57" s="29" t="s">
        <v>1314</v>
      </c>
      <c r="N57" s="23" t="s">
        <v>28</v>
      </c>
      <c r="O57" s="34">
        <v>44585</v>
      </c>
      <c r="P57" s="60" t="s">
        <v>1669</v>
      </c>
      <c r="Q57" s="60"/>
      <c r="R57" s="60"/>
      <c r="S57" s="3">
        <v>89800</v>
      </c>
      <c r="T57" s="23" t="s">
        <v>1273</v>
      </c>
      <c r="U57" s="103"/>
      <c r="V57" s="189" t="s">
        <v>1662</v>
      </c>
      <c r="W57" t="s">
        <v>1205</v>
      </c>
    </row>
    <row r="58" spans="1:23" customFormat="1">
      <c r="A58" s="161" t="s">
        <v>265</v>
      </c>
      <c r="B58" s="128">
        <v>29</v>
      </c>
      <c r="C58" s="6" t="s">
        <v>18</v>
      </c>
      <c r="D58" s="20" t="s">
        <v>19</v>
      </c>
      <c r="E58" s="86" t="s">
        <v>1850</v>
      </c>
      <c r="F58" s="20" t="s">
        <v>266</v>
      </c>
      <c r="G58" s="6" t="s">
        <v>22</v>
      </c>
      <c r="H58" s="20" t="s">
        <v>267</v>
      </c>
      <c r="I58" s="20"/>
      <c r="J58" s="2" t="s">
        <v>268</v>
      </c>
      <c r="K58" s="29" t="s">
        <v>201</v>
      </c>
      <c r="L58" s="29" t="s">
        <v>269</v>
      </c>
      <c r="M58" s="29" t="s">
        <v>43</v>
      </c>
      <c r="N58" s="23" t="s">
        <v>28</v>
      </c>
      <c r="O58" s="34">
        <v>44726</v>
      </c>
      <c r="P58" s="34">
        <v>46046</v>
      </c>
      <c r="Q58" s="34"/>
      <c r="R58" s="34"/>
      <c r="S58" s="3">
        <v>139800</v>
      </c>
      <c r="T58" s="23" t="s">
        <v>270</v>
      </c>
      <c r="U58" s="103"/>
      <c r="V58" s="57"/>
      <c r="W58" s="127">
        <v>46112</v>
      </c>
    </row>
    <row r="59" spans="1:23" customFormat="1">
      <c r="A59" s="161" t="s">
        <v>271</v>
      </c>
      <c r="B59" s="128">
        <v>30</v>
      </c>
      <c r="C59" s="6" t="s">
        <v>18</v>
      </c>
      <c r="D59" s="20" t="s">
        <v>19</v>
      </c>
      <c r="E59" s="86" t="s">
        <v>1858</v>
      </c>
      <c r="F59" s="20"/>
      <c r="G59" s="6" t="s">
        <v>22</v>
      </c>
      <c r="H59" s="20" t="s">
        <v>267</v>
      </c>
      <c r="I59" s="20"/>
      <c r="J59" s="2" t="s">
        <v>272</v>
      </c>
      <c r="K59" s="29" t="s">
        <v>41</v>
      </c>
      <c r="L59" s="29" t="s">
        <v>269</v>
      </c>
      <c r="M59" s="29" t="s">
        <v>43</v>
      </c>
      <c r="N59" s="23" t="s">
        <v>28</v>
      </c>
      <c r="O59" s="34">
        <v>44726</v>
      </c>
      <c r="P59" s="34">
        <v>46046</v>
      </c>
      <c r="Q59" s="34"/>
      <c r="R59" s="34"/>
      <c r="S59" s="3">
        <v>139800</v>
      </c>
      <c r="T59" s="23" t="s">
        <v>1859</v>
      </c>
      <c r="U59" s="103"/>
      <c r="V59" s="57" t="s">
        <v>1490</v>
      </c>
      <c r="W59" t="s">
        <v>1205</v>
      </c>
    </row>
    <row r="60" spans="1:23" customFormat="1">
      <c r="A60" s="161" t="s">
        <v>273</v>
      </c>
      <c r="B60" s="128">
        <v>31</v>
      </c>
      <c r="C60" s="6" t="s">
        <v>18</v>
      </c>
      <c r="D60" s="20" t="s">
        <v>19</v>
      </c>
      <c r="E60" s="86" t="s">
        <v>274</v>
      </c>
      <c r="F60" s="20" t="s">
        <v>128</v>
      </c>
      <c r="G60" s="6" t="s">
        <v>22</v>
      </c>
      <c r="H60" s="20" t="s">
        <v>267</v>
      </c>
      <c r="I60" s="20"/>
      <c r="J60" s="2" t="s">
        <v>275</v>
      </c>
      <c r="K60" s="29" t="s">
        <v>201</v>
      </c>
      <c r="L60" s="29" t="s">
        <v>269</v>
      </c>
      <c r="M60" s="29" t="s">
        <v>43</v>
      </c>
      <c r="N60" s="23" t="s">
        <v>28</v>
      </c>
      <c r="O60" s="34">
        <v>44726</v>
      </c>
      <c r="P60" s="34">
        <v>46046</v>
      </c>
      <c r="Q60" s="34"/>
      <c r="R60" s="34"/>
      <c r="S60" s="3">
        <v>139800</v>
      </c>
      <c r="T60" s="23" t="s">
        <v>276</v>
      </c>
      <c r="U60" s="103"/>
      <c r="V60" s="57"/>
      <c r="W60" s="127">
        <v>46112</v>
      </c>
    </row>
    <row r="61" spans="1:23" customFormat="1">
      <c r="A61" s="161" t="s">
        <v>277</v>
      </c>
      <c r="B61" s="128">
        <v>32</v>
      </c>
      <c r="C61" s="6" t="s">
        <v>18</v>
      </c>
      <c r="D61" s="20" t="s">
        <v>19</v>
      </c>
      <c r="E61" s="86" t="s">
        <v>278</v>
      </c>
      <c r="F61" s="20" t="s">
        <v>279</v>
      </c>
      <c r="G61" s="6" t="s">
        <v>22</v>
      </c>
      <c r="H61" s="20" t="s">
        <v>267</v>
      </c>
      <c r="I61" s="20"/>
      <c r="J61" s="2" t="s">
        <v>280</v>
      </c>
      <c r="K61" s="29" t="s">
        <v>41</v>
      </c>
      <c r="L61" s="29" t="s">
        <v>269</v>
      </c>
      <c r="M61" s="29" t="s">
        <v>43</v>
      </c>
      <c r="N61" s="23" t="s">
        <v>28</v>
      </c>
      <c r="O61" s="34">
        <v>44726</v>
      </c>
      <c r="P61" s="34">
        <v>46046</v>
      </c>
      <c r="Q61" s="34"/>
      <c r="R61" s="34"/>
      <c r="S61" s="3">
        <v>139800</v>
      </c>
      <c r="T61" s="23" t="s">
        <v>281</v>
      </c>
      <c r="U61" s="103"/>
      <c r="V61" s="57"/>
      <c r="W61" s="127">
        <v>46112</v>
      </c>
    </row>
    <row r="62" spans="1:23" customFormat="1">
      <c r="A62" s="161" t="s">
        <v>282</v>
      </c>
      <c r="B62" s="128">
        <v>33</v>
      </c>
      <c r="C62" s="6" t="s">
        <v>18</v>
      </c>
      <c r="D62" s="20" t="s">
        <v>19</v>
      </c>
      <c r="E62" s="126" t="s">
        <v>248</v>
      </c>
      <c r="F62" s="2" t="s">
        <v>284</v>
      </c>
      <c r="G62" s="6" t="s">
        <v>22</v>
      </c>
      <c r="H62" s="20" t="s">
        <v>267</v>
      </c>
      <c r="I62" s="20"/>
      <c r="J62" s="2" t="s">
        <v>268</v>
      </c>
      <c r="K62" s="29" t="s">
        <v>41</v>
      </c>
      <c r="L62" s="29" t="s">
        <v>269</v>
      </c>
      <c r="M62" s="29" t="s">
        <v>43</v>
      </c>
      <c r="N62" s="23" t="s">
        <v>28</v>
      </c>
      <c r="O62" s="34">
        <v>44726</v>
      </c>
      <c r="P62" s="60" t="s">
        <v>1669</v>
      </c>
      <c r="Q62" s="60"/>
      <c r="R62" s="60"/>
      <c r="S62" s="3">
        <v>139800</v>
      </c>
      <c r="T62" s="23" t="s">
        <v>1550</v>
      </c>
      <c r="U62" s="103"/>
      <c r="V62" t="s">
        <v>1769</v>
      </c>
      <c r="W62" t="s">
        <v>1205</v>
      </c>
    </row>
    <row r="63" spans="1:23" customFormat="1">
      <c r="A63" s="161" t="s">
        <v>285</v>
      </c>
      <c r="B63" s="128">
        <v>68</v>
      </c>
      <c r="C63" s="6" t="s">
        <v>18</v>
      </c>
      <c r="D63" s="20" t="s">
        <v>19</v>
      </c>
      <c r="E63" s="159" t="s">
        <v>1672</v>
      </c>
      <c r="F63" s="20"/>
      <c r="G63" s="6" t="s">
        <v>22</v>
      </c>
      <c r="H63" s="20" t="s">
        <v>267</v>
      </c>
      <c r="I63" s="20"/>
      <c r="J63" s="2" t="s">
        <v>286</v>
      </c>
      <c r="K63" s="29" t="s">
        <v>41</v>
      </c>
      <c r="L63" s="29" t="s">
        <v>269</v>
      </c>
      <c r="M63" s="2" t="s">
        <v>1862</v>
      </c>
      <c r="N63" s="23" t="s">
        <v>1863</v>
      </c>
      <c r="O63" s="34">
        <v>45013</v>
      </c>
      <c r="P63" s="34">
        <v>46474</v>
      </c>
      <c r="Q63" s="34"/>
      <c r="R63" s="34"/>
      <c r="S63" s="3">
        <v>118185</v>
      </c>
      <c r="T63" s="23" t="s">
        <v>288</v>
      </c>
      <c r="U63" s="103"/>
      <c r="V63" s="57"/>
      <c r="W63" s="127">
        <v>46112</v>
      </c>
    </row>
    <row r="64" spans="1:23" customFormat="1">
      <c r="A64" s="161" t="s">
        <v>289</v>
      </c>
      <c r="B64" s="128">
        <v>69</v>
      </c>
      <c r="C64" s="6" t="s">
        <v>18</v>
      </c>
      <c r="D64" s="20" t="s">
        <v>19</v>
      </c>
      <c r="E64" s="86" t="s">
        <v>1867</v>
      </c>
      <c r="F64" s="20" t="s">
        <v>33</v>
      </c>
      <c r="G64" s="6" t="s">
        <v>22</v>
      </c>
      <c r="H64" s="20" t="s">
        <v>267</v>
      </c>
      <c r="I64" s="20"/>
      <c r="J64" s="2" t="s">
        <v>291</v>
      </c>
      <c r="K64" s="29" t="s">
        <v>41</v>
      </c>
      <c r="L64" s="29" t="s">
        <v>269</v>
      </c>
      <c r="M64" s="2" t="s">
        <v>287</v>
      </c>
      <c r="N64" s="23" t="s">
        <v>28</v>
      </c>
      <c r="O64" s="34">
        <v>45013</v>
      </c>
      <c r="P64" s="34">
        <v>46474</v>
      </c>
      <c r="Q64" s="34"/>
      <c r="R64" s="34"/>
      <c r="S64" s="3">
        <v>118185</v>
      </c>
      <c r="T64" s="23" t="s">
        <v>1868</v>
      </c>
      <c r="U64" s="103"/>
      <c r="V64" t="s">
        <v>1757</v>
      </c>
      <c r="W64" t="s">
        <v>1205</v>
      </c>
    </row>
    <row r="65" spans="1:23" customFormat="1">
      <c r="A65" s="161" t="s">
        <v>292</v>
      </c>
      <c r="B65" s="128">
        <v>70</v>
      </c>
      <c r="C65" s="6" t="s">
        <v>18</v>
      </c>
      <c r="D65" s="20" t="s">
        <v>19</v>
      </c>
      <c r="E65" s="31" t="s">
        <v>296</v>
      </c>
      <c r="F65" s="20" t="s">
        <v>33</v>
      </c>
      <c r="G65" s="6" t="s">
        <v>22</v>
      </c>
      <c r="H65" s="20" t="s">
        <v>267</v>
      </c>
      <c r="I65" s="20"/>
      <c r="J65" s="2" t="s">
        <v>293</v>
      </c>
      <c r="K65" s="29" t="s">
        <v>41</v>
      </c>
      <c r="L65" s="29" t="s">
        <v>269</v>
      </c>
      <c r="M65" s="2" t="s">
        <v>287</v>
      </c>
      <c r="N65" s="23" t="s">
        <v>28</v>
      </c>
      <c r="O65" s="34">
        <v>45013</v>
      </c>
      <c r="P65" s="34">
        <v>46474</v>
      </c>
      <c r="Q65" s="34"/>
      <c r="R65" s="34"/>
      <c r="S65" s="3">
        <v>118185</v>
      </c>
      <c r="T65" s="190" t="s">
        <v>294</v>
      </c>
      <c r="U65" s="103"/>
      <c r="V65" s="57" t="s">
        <v>1665</v>
      </c>
      <c r="W65" s="127">
        <v>46112</v>
      </c>
    </row>
    <row r="66" spans="1:23" customFormat="1">
      <c r="A66" s="161" t="s">
        <v>295</v>
      </c>
      <c r="B66" s="128">
        <v>71</v>
      </c>
      <c r="C66" s="6" t="s">
        <v>18</v>
      </c>
      <c r="D66" s="20" t="s">
        <v>19</v>
      </c>
      <c r="E66" s="159" t="s">
        <v>1672</v>
      </c>
      <c r="F66" s="20"/>
      <c r="G66" s="6" t="s">
        <v>22</v>
      </c>
      <c r="H66" s="20" t="s">
        <v>267</v>
      </c>
      <c r="I66" s="20"/>
      <c r="J66" s="2" t="s">
        <v>297</v>
      </c>
      <c r="K66" s="29" t="s">
        <v>41</v>
      </c>
      <c r="L66" s="29" t="s">
        <v>269</v>
      </c>
      <c r="M66" s="2" t="s">
        <v>287</v>
      </c>
      <c r="N66" s="23" t="s">
        <v>28</v>
      </c>
      <c r="O66" s="34">
        <v>45013</v>
      </c>
      <c r="P66" s="34">
        <v>46474</v>
      </c>
      <c r="Q66" s="34"/>
      <c r="R66" s="34"/>
      <c r="S66" s="3">
        <v>118185</v>
      </c>
      <c r="T66" s="23" t="s">
        <v>298</v>
      </c>
      <c r="U66" s="103"/>
      <c r="V66" s="57"/>
      <c r="W66" s="127">
        <v>46112</v>
      </c>
    </row>
    <row r="67" spans="1:23" customFormat="1">
      <c r="A67" s="161" t="s">
        <v>299</v>
      </c>
      <c r="B67" s="128">
        <v>72</v>
      </c>
      <c r="C67" s="6" t="s">
        <v>18</v>
      </c>
      <c r="D67" s="20" t="s">
        <v>19</v>
      </c>
      <c r="E67" s="23" t="s">
        <v>1417</v>
      </c>
      <c r="F67" s="20" t="s">
        <v>301</v>
      </c>
      <c r="G67" s="6" t="s">
        <v>22</v>
      </c>
      <c r="H67" s="20" t="s">
        <v>267</v>
      </c>
      <c r="I67" s="20"/>
      <c r="J67" s="2" t="s">
        <v>302</v>
      </c>
      <c r="K67" s="29" t="s">
        <v>41</v>
      </c>
      <c r="L67" s="29" t="s">
        <v>269</v>
      </c>
      <c r="M67" s="2" t="s">
        <v>287</v>
      </c>
      <c r="N67" s="23" t="s">
        <v>239</v>
      </c>
      <c r="O67" s="34">
        <v>45013</v>
      </c>
      <c r="P67" s="34">
        <v>46474</v>
      </c>
      <c r="Q67" s="34"/>
      <c r="R67" s="34"/>
      <c r="S67" s="3">
        <v>118185</v>
      </c>
      <c r="T67" s="101" t="s">
        <v>303</v>
      </c>
      <c r="U67" s="103"/>
      <c r="V67" s="57" t="s">
        <v>1418</v>
      </c>
      <c r="W67" s="127">
        <v>46112</v>
      </c>
    </row>
    <row r="68" spans="1:23" customFormat="1" ht="30">
      <c r="A68" s="161" t="s">
        <v>304</v>
      </c>
      <c r="B68" s="128">
        <v>149</v>
      </c>
      <c r="C68" s="6" t="s">
        <v>18</v>
      </c>
      <c r="D68" s="20" t="s">
        <v>19</v>
      </c>
      <c r="E68" s="150" t="s">
        <v>242</v>
      </c>
      <c r="F68" s="90"/>
      <c r="G68" s="6" t="s">
        <v>22</v>
      </c>
      <c r="H68" s="20" t="s">
        <v>306</v>
      </c>
      <c r="I68" s="20"/>
      <c r="J68" s="2" t="s">
        <v>307</v>
      </c>
      <c r="K68" s="29" t="s">
        <v>41</v>
      </c>
      <c r="L68" s="29" t="s">
        <v>308</v>
      </c>
      <c r="M68" s="2" t="s">
        <v>287</v>
      </c>
      <c r="N68" s="23" t="s">
        <v>239</v>
      </c>
      <c r="O68" s="34">
        <v>45244</v>
      </c>
      <c r="P68" s="191" t="s">
        <v>1671</v>
      </c>
      <c r="Q68" s="191"/>
      <c r="R68" s="191"/>
      <c r="S68" s="3">
        <v>135000</v>
      </c>
      <c r="T68" s="101" t="s">
        <v>310</v>
      </c>
      <c r="U68" s="103" t="s">
        <v>1632</v>
      </c>
      <c r="V68" s="57" t="s">
        <v>309</v>
      </c>
      <c r="W68" s="127">
        <v>46112</v>
      </c>
    </row>
    <row r="69" spans="1:23" customFormat="1" ht="30">
      <c r="A69" s="161" t="s">
        <v>311</v>
      </c>
      <c r="B69" s="128">
        <v>150</v>
      </c>
      <c r="C69" s="6" t="s">
        <v>18</v>
      </c>
      <c r="D69" s="20" t="s">
        <v>19</v>
      </c>
      <c r="E69" s="86" t="s">
        <v>312</v>
      </c>
      <c r="F69" s="2" t="s">
        <v>284</v>
      </c>
      <c r="G69" s="6" t="s">
        <v>22</v>
      </c>
      <c r="H69" s="20" t="s">
        <v>306</v>
      </c>
      <c r="I69" s="20"/>
      <c r="J69" s="2" t="s">
        <v>313</v>
      </c>
      <c r="K69" s="29" t="s">
        <v>41</v>
      </c>
      <c r="L69" s="29" t="s">
        <v>308</v>
      </c>
      <c r="M69" s="2" t="s">
        <v>287</v>
      </c>
      <c r="N69" s="23" t="s">
        <v>239</v>
      </c>
      <c r="O69" s="34">
        <v>45244</v>
      </c>
      <c r="P69" s="191" t="s">
        <v>1671</v>
      </c>
      <c r="Q69" s="191"/>
      <c r="R69" s="191"/>
      <c r="S69" s="3">
        <v>135000</v>
      </c>
      <c r="T69" s="101" t="s">
        <v>1535</v>
      </c>
      <c r="U69" s="103" t="s">
        <v>1631</v>
      </c>
      <c r="V69" s="57" t="s">
        <v>314</v>
      </c>
      <c r="W69" s="127">
        <v>46112</v>
      </c>
    </row>
    <row r="70" spans="1:23" customFormat="1" ht="30">
      <c r="A70" s="161" t="s">
        <v>315</v>
      </c>
      <c r="B70" s="128">
        <v>151</v>
      </c>
      <c r="C70" s="6" t="s">
        <v>18</v>
      </c>
      <c r="D70" s="20" t="s">
        <v>19</v>
      </c>
      <c r="E70" s="31" t="s">
        <v>1851</v>
      </c>
      <c r="F70" s="20" t="s">
        <v>128</v>
      </c>
      <c r="G70" s="6" t="s">
        <v>22</v>
      </c>
      <c r="H70" s="20" t="s">
        <v>306</v>
      </c>
      <c r="I70" s="20"/>
      <c r="J70" s="2" t="s">
        <v>316</v>
      </c>
      <c r="K70" s="29" t="s">
        <v>41</v>
      </c>
      <c r="L70" s="29" t="s">
        <v>308</v>
      </c>
      <c r="M70" s="2" t="s">
        <v>287</v>
      </c>
      <c r="N70" s="23" t="s">
        <v>239</v>
      </c>
      <c r="O70" s="34">
        <v>45244</v>
      </c>
      <c r="P70" s="191" t="s">
        <v>1671</v>
      </c>
      <c r="Q70" s="191"/>
      <c r="R70" s="191"/>
      <c r="S70" s="3">
        <v>135000</v>
      </c>
      <c r="T70" s="101" t="s">
        <v>317</v>
      </c>
      <c r="U70" s="103" t="s">
        <v>1630</v>
      </c>
      <c r="V70" s="57"/>
      <c r="W70" s="127">
        <v>46112</v>
      </c>
    </row>
    <row r="71" spans="1:23" customFormat="1">
      <c r="A71" s="161" t="s">
        <v>318</v>
      </c>
      <c r="B71" s="128">
        <v>158</v>
      </c>
      <c r="C71" s="6" t="s">
        <v>18</v>
      </c>
      <c r="D71" s="20" t="s">
        <v>19</v>
      </c>
      <c r="E71" s="86" t="s">
        <v>263</v>
      </c>
      <c r="F71" s="6" t="s">
        <v>101</v>
      </c>
      <c r="G71" s="6" t="s">
        <v>22</v>
      </c>
      <c r="H71" s="20" t="s">
        <v>319</v>
      </c>
      <c r="I71" s="20"/>
      <c r="J71" s="2" t="s">
        <v>320</v>
      </c>
      <c r="K71" s="29" t="s">
        <v>41</v>
      </c>
      <c r="L71" s="29" t="s">
        <v>308</v>
      </c>
      <c r="M71" s="2" t="s">
        <v>287</v>
      </c>
      <c r="N71" s="23" t="s">
        <v>239</v>
      </c>
      <c r="O71" s="34">
        <v>45376</v>
      </c>
      <c r="P71" s="34">
        <v>46837</v>
      </c>
      <c r="Q71" s="34"/>
      <c r="R71" s="34"/>
      <c r="S71" s="3">
        <v>140800</v>
      </c>
      <c r="T71" s="117" t="s">
        <v>1661</v>
      </c>
      <c r="U71" s="103" t="s">
        <v>321</v>
      </c>
      <c r="V71" s="57" t="s">
        <v>1660</v>
      </c>
      <c r="W71" s="127">
        <v>46112</v>
      </c>
    </row>
    <row r="72" spans="1:23" customFormat="1">
      <c r="A72" s="161" t="s">
        <v>322</v>
      </c>
      <c r="B72" s="128">
        <v>159</v>
      </c>
      <c r="C72" s="6" t="s">
        <v>18</v>
      </c>
      <c r="D72" s="6" t="s">
        <v>1263</v>
      </c>
      <c r="E72" s="6" t="s">
        <v>1492</v>
      </c>
      <c r="F72" s="6" t="s">
        <v>33</v>
      </c>
      <c r="G72" s="6" t="s">
        <v>22</v>
      </c>
      <c r="H72" s="20" t="s">
        <v>319</v>
      </c>
      <c r="I72" s="20"/>
      <c r="J72" s="2" t="s">
        <v>323</v>
      </c>
      <c r="K72" s="29" t="s">
        <v>41</v>
      </c>
      <c r="L72" s="29" t="s">
        <v>308</v>
      </c>
      <c r="M72" s="2" t="s">
        <v>287</v>
      </c>
      <c r="N72" s="23" t="s">
        <v>239</v>
      </c>
      <c r="O72" s="34">
        <v>45376</v>
      </c>
      <c r="P72" s="34">
        <v>46837</v>
      </c>
      <c r="Q72" s="34"/>
      <c r="R72" s="34"/>
      <c r="S72" s="3">
        <v>140800</v>
      </c>
      <c r="T72" s="101" t="s">
        <v>324</v>
      </c>
      <c r="U72" s="103" t="s">
        <v>325</v>
      </c>
      <c r="V72" s="57"/>
      <c r="W72" s="127">
        <v>46112</v>
      </c>
    </row>
    <row r="73" spans="1:23" customFormat="1">
      <c r="A73" s="161" t="s">
        <v>326</v>
      </c>
      <c r="B73" s="128">
        <v>160</v>
      </c>
      <c r="C73" s="6" t="s">
        <v>18</v>
      </c>
      <c r="D73" s="20" t="s">
        <v>19</v>
      </c>
      <c r="E73" s="31" t="s">
        <v>327</v>
      </c>
      <c r="F73" s="20" t="s">
        <v>328</v>
      </c>
      <c r="G73" s="6" t="s">
        <v>22</v>
      </c>
      <c r="H73" s="20" t="s">
        <v>319</v>
      </c>
      <c r="I73" s="20"/>
      <c r="J73" s="2" t="s">
        <v>329</v>
      </c>
      <c r="K73" s="29" t="s">
        <v>41</v>
      </c>
      <c r="L73" s="29" t="s">
        <v>308</v>
      </c>
      <c r="M73" s="2" t="s">
        <v>287</v>
      </c>
      <c r="N73" s="23" t="s">
        <v>239</v>
      </c>
      <c r="O73" s="34">
        <v>45376</v>
      </c>
      <c r="P73" s="34">
        <v>46837</v>
      </c>
      <c r="Q73" s="34"/>
      <c r="R73" s="34"/>
      <c r="S73" s="3">
        <v>140800</v>
      </c>
      <c r="T73" s="101" t="s">
        <v>330</v>
      </c>
      <c r="U73" s="103" t="s">
        <v>331</v>
      </c>
      <c r="V73" s="57"/>
      <c r="W73" s="127">
        <v>46112</v>
      </c>
    </row>
    <row r="74" spans="1:23" customFormat="1">
      <c r="A74" s="161" t="s">
        <v>332</v>
      </c>
      <c r="B74" s="128" t="s">
        <v>1795</v>
      </c>
      <c r="C74" s="6" t="s">
        <v>18</v>
      </c>
      <c r="D74" s="20" t="s">
        <v>19</v>
      </c>
      <c r="E74" s="31" t="s">
        <v>333</v>
      </c>
      <c r="F74" s="20" t="s">
        <v>75</v>
      </c>
      <c r="G74" s="6" t="s">
        <v>50</v>
      </c>
      <c r="H74" s="20" t="s">
        <v>334</v>
      </c>
      <c r="I74" s="20" t="s">
        <v>1765</v>
      </c>
      <c r="J74" s="192" t="s">
        <v>335</v>
      </c>
      <c r="K74" s="29" t="s">
        <v>201</v>
      </c>
      <c r="L74" s="29" t="s">
        <v>336</v>
      </c>
      <c r="M74" s="2" t="s">
        <v>337</v>
      </c>
      <c r="N74" s="23" t="s">
        <v>338</v>
      </c>
      <c r="O74" s="34">
        <v>45464</v>
      </c>
      <c r="P74" s="34">
        <v>46925</v>
      </c>
      <c r="Q74" s="34"/>
      <c r="R74" s="34"/>
      <c r="S74" s="3">
        <f>148250*1.1</f>
        <v>163075</v>
      </c>
      <c r="T74" s="101" t="s">
        <v>339</v>
      </c>
      <c r="U74" s="103" t="s">
        <v>340</v>
      </c>
      <c r="V74" s="57"/>
      <c r="W74" s="127">
        <v>46112</v>
      </c>
    </row>
    <row r="75" spans="1:23" customFormat="1">
      <c r="A75" s="161" t="s">
        <v>341</v>
      </c>
      <c r="B75" s="128" t="s">
        <v>1796</v>
      </c>
      <c r="C75" s="6" t="s">
        <v>18</v>
      </c>
      <c r="D75" s="20" t="s">
        <v>19</v>
      </c>
      <c r="E75" s="31" t="s">
        <v>300</v>
      </c>
      <c r="F75" s="20" t="s">
        <v>75</v>
      </c>
      <c r="G75" s="6" t="s">
        <v>50</v>
      </c>
      <c r="H75" s="20" t="s">
        <v>334</v>
      </c>
      <c r="I75" s="20" t="s">
        <v>1765</v>
      </c>
      <c r="J75" s="192" t="s">
        <v>342</v>
      </c>
      <c r="K75" s="29" t="s">
        <v>201</v>
      </c>
      <c r="L75" s="29" t="s">
        <v>336</v>
      </c>
      <c r="M75" s="2" t="s">
        <v>337</v>
      </c>
      <c r="N75" s="23" t="s">
        <v>338</v>
      </c>
      <c r="O75" s="34">
        <v>45464</v>
      </c>
      <c r="P75" s="34">
        <v>46925</v>
      </c>
      <c r="Q75" s="34"/>
      <c r="R75" s="34"/>
      <c r="S75" s="3">
        <f t="shared" ref="S75:S110" si="0">148250*1.1</f>
        <v>163075</v>
      </c>
      <c r="T75" s="101" t="s">
        <v>343</v>
      </c>
      <c r="U75" s="103" t="s">
        <v>344</v>
      </c>
      <c r="V75" s="57"/>
      <c r="W75" s="127">
        <v>46112</v>
      </c>
    </row>
    <row r="76" spans="1:23" customFormat="1">
      <c r="A76" s="161" t="s">
        <v>345</v>
      </c>
      <c r="B76" s="128" t="s">
        <v>1797</v>
      </c>
      <c r="C76" s="6" t="s">
        <v>18</v>
      </c>
      <c r="D76" s="20" t="s">
        <v>19</v>
      </c>
      <c r="E76" s="31" t="s">
        <v>346</v>
      </c>
      <c r="F76" s="20" t="s">
        <v>75</v>
      </c>
      <c r="G76" s="6" t="s">
        <v>50</v>
      </c>
      <c r="H76" s="20" t="s">
        <v>334</v>
      </c>
      <c r="I76" s="20" t="s">
        <v>1765</v>
      </c>
      <c r="J76" s="192" t="s">
        <v>347</v>
      </c>
      <c r="K76" s="29" t="s">
        <v>201</v>
      </c>
      <c r="L76" s="29" t="s">
        <v>336</v>
      </c>
      <c r="M76" s="2" t="s">
        <v>337</v>
      </c>
      <c r="N76" s="23" t="s">
        <v>338</v>
      </c>
      <c r="O76" s="34">
        <v>45464</v>
      </c>
      <c r="P76" s="34">
        <v>46925</v>
      </c>
      <c r="Q76" s="34"/>
      <c r="R76" s="34"/>
      <c r="S76" s="3">
        <f t="shared" si="0"/>
        <v>163075</v>
      </c>
      <c r="T76" s="101" t="s">
        <v>348</v>
      </c>
      <c r="U76" s="103" t="s">
        <v>349</v>
      </c>
      <c r="V76" s="57"/>
      <c r="W76" s="127">
        <v>46112</v>
      </c>
    </row>
    <row r="77" spans="1:23" customFormat="1">
      <c r="A77" s="161" t="s">
        <v>350</v>
      </c>
      <c r="B77" s="128" t="s">
        <v>1798</v>
      </c>
      <c r="C77" s="6" t="s">
        <v>18</v>
      </c>
      <c r="D77" s="20" t="s">
        <v>19</v>
      </c>
      <c r="E77" s="31" t="s">
        <v>351</v>
      </c>
      <c r="F77" s="20" t="s">
        <v>138</v>
      </c>
      <c r="G77" s="6" t="s">
        <v>50</v>
      </c>
      <c r="H77" s="20" t="s">
        <v>334</v>
      </c>
      <c r="I77" s="20" t="s">
        <v>1765</v>
      </c>
      <c r="J77" s="192" t="s">
        <v>352</v>
      </c>
      <c r="K77" s="29" t="s">
        <v>201</v>
      </c>
      <c r="L77" s="29" t="s">
        <v>336</v>
      </c>
      <c r="M77" s="2" t="s">
        <v>337</v>
      </c>
      <c r="N77" s="23" t="s">
        <v>338</v>
      </c>
      <c r="O77" s="34">
        <v>45464</v>
      </c>
      <c r="P77" s="34">
        <v>46925</v>
      </c>
      <c r="Q77" s="34"/>
      <c r="R77" s="34"/>
      <c r="S77" s="3">
        <f t="shared" si="0"/>
        <v>163075</v>
      </c>
      <c r="T77" s="101" t="s">
        <v>353</v>
      </c>
      <c r="U77" s="103" t="s">
        <v>354</v>
      </c>
      <c r="V77" s="57"/>
      <c r="W77" s="127">
        <v>46112</v>
      </c>
    </row>
    <row r="78" spans="1:23" customFormat="1" ht="12" customHeight="1">
      <c r="A78" s="161" t="s">
        <v>355</v>
      </c>
      <c r="B78" s="128" t="s">
        <v>1799</v>
      </c>
      <c r="C78" s="6" t="s">
        <v>18</v>
      </c>
      <c r="D78" s="20" t="s">
        <v>19</v>
      </c>
      <c r="E78" s="31" t="s">
        <v>1848</v>
      </c>
      <c r="F78" s="20" t="s">
        <v>356</v>
      </c>
      <c r="G78" s="6" t="s">
        <v>50</v>
      </c>
      <c r="H78" s="20" t="s">
        <v>334</v>
      </c>
      <c r="I78" s="20" t="s">
        <v>1765</v>
      </c>
      <c r="J78" s="192" t="s">
        <v>357</v>
      </c>
      <c r="K78" s="29" t="s">
        <v>201</v>
      </c>
      <c r="L78" s="29" t="s">
        <v>336</v>
      </c>
      <c r="M78" s="2" t="s">
        <v>337</v>
      </c>
      <c r="N78" s="23" t="s">
        <v>338</v>
      </c>
      <c r="O78" s="34">
        <v>45464</v>
      </c>
      <c r="P78" s="34">
        <v>46925</v>
      </c>
      <c r="Q78" s="34"/>
      <c r="R78" s="34"/>
      <c r="S78" s="3">
        <f t="shared" si="0"/>
        <v>163075</v>
      </c>
      <c r="T78" s="101" t="s">
        <v>358</v>
      </c>
      <c r="U78" s="103" t="s">
        <v>359</v>
      </c>
      <c r="V78" s="57"/>
      <c r="W78" s="127">
        <v>46112</v>
      </c>
    </row>
    <row r="79" spans="1:23" customFormat="1" ht="12" customHeight="1">
      <c r="A79" s="161" t="s">
        <v>360</v>
      </c>
      <c r="B79" s="128" t="s">
        <v>1800</v>
      </c>
      <c r="C79" s="6" t="s">
        <v>18</v>
      </c>
      <c r="D79" s="20" t="s">
        <v>19</v>
      </c>
      <c r="E79" s="31" t="s">
        <v>162</v>
      </c>
      <c r="F79" s="20" t="s">
        <v>128</v>
      </c>
      <c r="G79" s="6" t="s">
        <v>50</v>
      </c>
      <c r="H79" s="20" t="s">
        <v>334</v>
      </c>
      <c r="I79" s="20" t="s">
        <v>1765</v>
      </c>
      <c r="J79" s="192" t="s">
        <v>361</v>
      </c>
      <c r="K79" s="29" t="s">
        <v>201</v>
      </c>
      <c r="L79" s="29" t="s">
        <v>336</v>
      </c>
      <c r="M79" s="2" t="s">
        <v>337</v>
      </c>
      <c r="N79" s="23" t="s">
        <v>338</v>
      </c>
      <c r="O79" s="34">
        <v>45464</v>
      </c>
      <c r="P79" s="34">
        <v>46925</v>
      </c>
      <c r="Q79" s="34"/>
      <c r="R79" s="34"/>
      <c r="S79" s="3">
        <f t="shared" si="0"/>
        <v>163075</v>
      </c>
      <c r="T79" s="101" t="s">
        <v>362</v>
      </c>
      <c r="U79" s="103" t="s">
        <v>363</v>
      </c>
      <c r="V79" s="57"/>
      <c r="W79" s="127">
        <v>46112</v>
      </c>
    </row>
    <row r="80" spans="1:23" customFormat="1" ht="12" customHeight="1">
      <c r="A80" s="161" t="s">
        <v>364</v>
      </c>
      <c r="B80" s="128" t="s">
        <v>1801</v>
      </c>
      <c r="C80" s="6" t="s">
        <v>18</v>
      </c>
      <c r="D80" s="20" t="s">
        <v>19</v>
      </c>
      <c r="E80" s="31" t="s">
        <v>365</v>
      </c>
      <c r="F80" s="20" t="s">
        <v>356</v>
      </c>
      <c r="G80" s="6" t="s">
        <v>50</v>
      </c>
      <c r="H80" s="20" t="s">
        <v>334</v>
      </c>
      <c r="I80" s="20" t="s">
        <v>1765</v>
      </c>
      <c r="J80" s="192" t="s">
        <v>366</v>
      </c>
      <c r="K80" s="29" t="s">
        <v>201</v>
      </c>
      <c r="L80" s="29" t="s">
        <v>336</v>
      </c>
      <c r="M80" s="2" t="s">
        <v>337</v>
      </c>
      <c r="N80" s="23" t="s">
        <v>338</v>
      </c>
      <c r="O80" s="34">
        <v>45464</v>
      </c>
      <c r="P80" s="34">
        <v>46925</v>
      </c>
      <c r="Q80" s="34"/>
      <c r="R80" s="34"/>
      <c r="S80" s="3">
        <f t="shared" si="0"/>
        <v>163075</v>
      </c>
      <c r="T80" s="101" t="s">
        <v>367</v>
      </c>
      <c r="U80" s="103" t="s">
        <v>368</v>
      </c>
      <c r="V80" s="57"/>
      <c r="W80" s="127">
        <v>46112</v>
      </c>
    </row>
    <row r="81" spans="1:23" customFormat="1" ht="12" customHeight="1">
      <c r="A81" s="161" t="s">
        <v>369</v>
      </c>
      <c r="B81" s="128" t="s">
        <v>1802</v>
      </c>
      <c r="C81" s="6" t="s">
        <v>18</v>
      </c>
      <c r="D81" s="20" t="s">
        <v>19</v>
      </c>
      <c r="E81" s="31" t="s">
        <v>370</v>
      </c>
      <c r="F81" s="20" t="s">
        <v>371</v>
      </c>
      <c r="G81" s="6" t="s">
        <v>50</v>
      </c>
      <c r="H81" s="20" t="s">
        <v>334</v>
      </c>
      <c r="I81" s="20" t="s">
        <v>1765</v>
      </c>
      <c r="J81" s="192" t="s">
        <v>372</v>
      </c>
      <c r="K81" s="29" t="s">
        <v>201</v>
      </c>
      <c r="L81" s="29" t="s">
        <v>336</v>
      </c>
      <c r="M81" s="2" t="s">
        <v>337</v>
      </c>
      <c r="N81" s="23" t="s">
        <v>338</v>
      </c>
      <c r="O81" s="34">
        <v>45464</v>
      </c>
      <c r="P81" s="34">
        <v>46925</v>
      </c>
      <c r="Q81" s="34"/>
      <c r="R81" s="34"/>
      <c r="S81" s="3">
        <f t="shared" si="0"/>
        <v>163075</v>
      </c>
      <c r="T81" s="101" t="s">
        <v>373</v>
      </c>
      <c r="U81" s="103" t="s">
        <v>374</v>
      </c>
      <c r="V81" s="57"/>
      <c r="W81" s="127">
        <v>46112</v>
      </c>
    </row>
    <row r="82" spans="1:23" customFormat="1" ht="12" customHeight="1">
      <c r="A82" s="161" t="s">
        <v>375</v>
      </c>
      <c r="B82" s="128" t="s">
        <v>1803</v>
      </c>
      <c r="C82" s="6" t="s">
        <v>18</v>
      </c>
      <c r="D82" s="20" t="s">
        <v>19</v>
      </c>
      <c r="E82" s="31" t="s">
        <v>376</v>
      </c>
      <c r="F82" s="20" t="s">
        <v>138</v>
      </c>
      <c r="G82" s="6" t="s">
        <v>50</v>
      </c>
      <c r="H82" s="20" t="s">
        <v>334</v>
      </c>
      <c r="I82" s="20" t="s">
        <v>1765</v>
      </c>
      <c r="J82" s="192" t="s">
        <v>377</v>
      </c>
      <c r="K82" s="29" t="s">
        <v>201</v>
      </c>
      <c r="L82" s="29" t="s">
        <v>336</v>
      </c>
      <c r="M82" s="2" t="s">
        <v>337</v>
      </c>
      <c r="N82" s="23" t="s">
        <v>338</v>
      </c>
      <c r="O82" s="34">
        <v>45464</v>
      </c>
      <c r="P82" s="34">
        <v>46925</v>
      </c>
      <c r="Q82" s="34"/>
      <c r="R82" s="34"/>
      <c r="S82" s="3">
        <f t="shared" si="0"/>
        <v>163075</v>
      </c>
      <c r="T82" s="101" t="s">
        <v>378</v>
      </c>
      <c r="U82" s="103" t="s">
        <v>379</v>
      </c>
      <c r="V82" s="57"/>
      <c r="W82" s="127">
        <v>46112</v>
      </c>
    </row>
    <row r="83" spans="1:23" customFormat="1" ht="12" customHeight="1">
      <c r="A83" s="161" t="s">
        <v>380</v>
      </c>
      <c r="B83" s="128" t="s">
        <v>1804</v>
      </c>
      <c r="C83" s="6" t="s">
        <v>18</v>
      </c>
      <c r="D83" s="20" t="s">
        <v>1838</v>
      </c>
      <c r="E83" s="86" t="s">
        <v>1836</v>
      </c>
      <c r="F83" s="20" t="s">
        <v>1837</v>
      </c>
      <c r="G83" s="6" t="s">
        <v>50</v>
      </c>
      <c r="H83" s="20" t="s">
        <v>334</v>
      </c>
      <c r="I83" s="20" t="s">
        <v>1765</v>
      </c>
      <c r="J83" s="192" t="s">
        <v>381</v>
      </c>
      <c r="K83" s="29" t="s">
        <v>201</v>
      </c>
      <c r="L83" s="29" t="s">
        <v>336</v>
      </c>
      <c r="M83" s="2" t="s">
        <v>337</v>
      </c>
      <c r="N83" s="23" t="s">
        <v>338</v>
      </c>
      <c r="O83" s="34">
        <v>45464</v>
      </c>
      <c r="P83" s="34">
        <v>46925</v>
      </c>
      <c r="Q83" s="34"/>
      <c r="R83" s="34"/>
      <c r="S83" s="3">
        <f t="shared" si="0"/>
        <v>163075</v>
      </c>
      <c r="T83" s="101" t="s">
        <v>382</v>
      </c>
      <c r="U83" s="103" t="s">
        <v>383</v>
      </c>
      <c r="V83" s="57"/>
      <c r="W83" s="127">
        <v>46112</v>
      </c>
    </row>
    <row r="84" spans="1:23" customFormat="1" ht="12" customHeight="1">
      <c r="A84" s="161" t="s">
        <v>384</v>
      </c>
      <c r="B84" s="128" t="s">
        <v>1805</v>
      </c>
      <c r="C84" s="6" t="s">
        <v>18</v>
      </c>
      <c r="D84" s="20" t="s">
        <v>19</v>
      </c>
      <c r="E84" s="31" t="s">
        <v>20</v>
      </c>
      <c r="F84" s="20" t="s">
        <v>123</v>
      </c>
      <c r="G84" s="6" t="s">
        <v>50</v>
      </c>
      <c r="H84" s="20" t="s">
        <v>334</v>
      </c>
      <c r="I84" s="20" t="s">
        <v>1765</v>
      </c>
      <c r="J84" s="192" t="s">
        <v>385</v>
      </c>
      <c r="K84" s="29" t="s">
        <v>201</v>
      </c>
      <c r="L84" s="29" t="s">
        <v>336</v>
      </c>
      <c r="M84" s="2" t="s">
        <v>337</v>
      </c>
      <c r="N84" s="23" t="s">
        <v>338</v>
      </c>
      <c r="O84" s="34">
        <v>45464</v>
      </c>
      <c r="P84" s="34">
        <v>46925</v>
      </c>
      <c r="Q84" s="34"/>
      <c r="R84" s="34"/>
      <c r="S84" s="3">
        <f t="shared" si="0"/>
        <v>163075</v>
      </c>
      <c r="T84" s="101" t="s">
        <v>386</v>
      </c>
      <c r="U84" s="103" t="s">
        <v>387</v>
      </c>
      <c r="V84" s="57"/>
      <c r="W84" s="127">
        <v>46112</v>
      </c>
    </row>
    <row r="85" spans="1:23" customFormat="1" ht="12" customHeight="1">
      <c r="A85" s="161" t="s">
        <v>388</v>
      </c>
      <c r="B85" s="128" t="s">
        <v>1806</v>
      </c>
      <c r="C85" s="6" t="s">
        <v>18</v>
      </c>
      <c r="D85" s="20" t="s">
        <v>19</v>
      </c>
      <c r="E85" s="31" t="s">
        <v>305</v>
      </c>
      <c r="F85" s="20" t="s">
        <v>138</v>
      </c>
      <c r="G85" s="6" t="s">
        <v>50</v>
      </c>
      <c r="H85" s="20" t="s">
        <v>334</v>
      </c>
      <c r="I85" s="20" t="s">
        <v>1765</v>
      </c>
      <c r="J85" s="192" t="s">
        <v>389</v>
      </c>
      <c r="K85" s="29" t="s">
        <v>201</v>
      </c>
      <c r="L85" s="29" t="s">
        <v>336</v>
      </c>
      <c r="M85" s="2" t="s">
        <v>337</v>
      </c>
      <c r="N85" s="23" t="s">
        <v>338</v>
      </c>
      <c r="O85" s="34">
        <v>45464</v>
      </c>
      <c r="P85" s="34">
        <v>46925</v>
      </c>
      <c r="Q85" s="34"/>
      <c r="R85" s="34"/>
      <c r="S85" s="3">
        <f t="shared" si="0"/>
        <v>163075</v>
      </c>
      <c r="T85" s="101" t="s">
        <v>390</v>
      </c>
      <c r="U85" s="103" t="s">
        <v>391</v>
      </c>
      <c r="V85" s="57" t="s">
        <v>1420</v>
      </c>
      <c r="W85" s="127">
        <v>46112</v>
      </c>
    </row>
    <row r="86" spans="1:23" customFormat="1" ht="12" customHeight="1">
      <c r="A86" s="161" t="s">
        <v>392</v>
      </c>
      <c r="B86" s="128" t="s">
        <v>1807</v>
      </c>
      <c r="C86" s="6" t="s">
        <v>18</v>
      </c>
      <c r="D86" s="20" t="s">
        <v>19</v>
      </c>
      <c r="E86" s="31" t="s">
        <v>393</v>
      </c>
      <c r="F86" s="20" t="s">
        <v>75</v>
      </c>
      <c r="G86" s="6" t="s">
        <v>50</v>
      </c>
      <c r="H86" s="20" t="s">
        <v>334</v>
      </c>
      <c r="I86" s="20" t="s">
        <v>1765</v>
      </c>
      <c r="J86" s="192" t="s">
        <v>394</v>
      </c>
      <c r="K86" s="29" t="s">
        <v>201</v>
      </c>
      <c r="L86" s="29" t="s">
        <v>336</v>
      </c>
      <c r="M86" s="2" t="s">
        <v>337</v>
      </c>
      <c r="N86" s="23" t="s">
        <v>338</v>
      </c>
      <c r="O86" s="34">
        <v>45464</v>
      </c>
      <c r="P86" s="34">
        <v>46925</v>
      </c>
      <c r="Q86" s="34"/>
      <c r="R86" s="34"/>
      <c r="S86" s="3">
        <f t="shared" si="0"/>
        <v>163075</v>
      </c>
      <c r="T86" s="121" t="s">
        <v>395</v>
      </c>
      <c r="U86" s="103" t="s">
        <v>396</v>
      </c>
      <c r="V86" s="57"/>
      <c r="W86" s="127">
        <v>46112</v>
      </c>
    </row>
    <row r="87" spans="1:23" customFormat="1" ht="12" customHeight="1">
      <c r="A87" s="161" t="s">
        <v>397</v>
      </c>
      <c r="B87" s="128" t="s">
        <v>1808</v>
      </c>
      <c r="C87" s="6" t="s">
        <v>18</v>
      </c>
      <c r="D87" s="20" t="s">
        <v>19</v>
      </c>
      <c r="E87" s="31" t="s">
        <v>1794</v>
      </c>
      <c r="F87" s="20" t="s">
        <v>75</v>
      </c>
      <c r="G87" s="6" t="s">
        <v>50</v>
      </c>
      <c r="H87" s="20" t="s">
        <v>334</v>
      </c>
      <c r="I87" s="20" t="s">
        <v>1765</v>
      </c>
      <c r="J87" s="192" t="s">
        <v>1763</v>
      </c>
      <c r="K87" s="29" t="s">
        <v>201</v>
      </c>
      <c r="L87" s="29" t="s">
        <v>336</v>
      </c>
      <c r="M87" s="2" t="s">
        <v>337</v>
      </c>
      <c r="N87" s="23" t="s">
        <v>338</v>
      </c>
      <c r="O87" s="34">
        <v>45464</v>
      </c>
      <c r="P87" s="34">
        <v>46925</v>
      </c>
      <c r="Q87" s="34"/>
      <c r="R87" s="34"/>
      <c r="S87" s="3">
        <f t="shared" si="0"/>
        <v>163075</v>
      </c>
      <c r="T87" s="121" t="s">
        <v>398</v>
      </c>
      <c r="U87" s="103" t="s">
        <v>399</v>
      </c>
      <c r="V87" s="57"/>
      <c r="W87" s="127">
        <v>46112</v>
      </c>
    </row>
    <row r="88" spans="1:23" customFormat="1" ht="12" customHeight="1">
      <c r="A88" s="161" t="s">
        <v>400</v>
      </c>
      <c r="B88" s="128" t="s">
        <v>1809</v>
      </c>
      <c r="C88" s="6" t="s">
        <v>18</v>
      </c>
      <c r="D88" s="20" t="s">
        <v>19</v>
      </c>
      <c r="E88" s="31" t="s">
        <v>46</v>
      </c>
      <c r="F88" s="20" t="s">
        <v>123</v>
      </c>
      <c r="G88" s="6" t="s">
        <v>50</v>
      </c>
      <c r="H88" s="20" t="s">
        <v>334</v>
      </c>
      <c r="I88" s="20" t="s">
        <v>1765</v>
      </c>
      <c r="J88" s="192" t="s">
        <v>401</v>
      </c>
      <c r="K88" s="29" t="s">
        <v>201</v>
      </c>
      <c r="L88" s="29" t="s">
        <v>336</v>
      </c>
      <c r="M88" s="2" t="s">
        <v>337</v>
      </c>
      <c r="N88" s="23" t="s">
        <v>338</v>
      </c>
      <c r="O88" s="34">
        <v>45464</v>
      </c>
      <c r="P88" s="34">
        <v>46925</v>
      </c>
      <c r="Q88" s="34"/>
      <c r="R88" s="34"/>
      <c r="S88" s="3">
        <f t="shared" si="0"/>
        <v>163075</v>
      </c>
      <c r="T88" s="121" t="s">
        <v>402</v>
      </c>
      <c r="U88" s="103" t="s">
        <v>403</v>
      </c>
      <c r="V88" s="57"/>
      <c r="W88" s="127">
        <v>46112</v>
      </c>
    </row>
    <row r="89" spans="1:23" customFormat="1" ht="12" customHeight="1">
      <c r="A89" s="161" t="s">
        <v>1216</v>
      </c>
      <c r="B89" s="128" t="s">
        <v>1810</v>
      </c>
      <c r="C89" s="6" t="s">
        <v>18</v>
      </c>
      <c r="D89" s="20" t="s">
        <v>19</v>
      </c>
      <c r="E89" s="31" t="s">
        <v>1486</v>
      </c>
      <c r="F89" s="20" t="s">
        <v>75</v>
      </c>
      <c r="G89" s="6" t="s">
        <v>50</v>
      </c>
      <c r="H89" s="20" t="s">
        <v>334</v>
      </c>
      <c r="I89" s="20" t="s">
        <v>1765</v>
      </c>
      <c r="J89" s="192" t="s">
        <v>1220</v>
      </c>
      <c r="K89" s="29" t="s">
        <v>201</v>
      </c>
      <c r="L89" s="29" t="s">
        <v>336</v>
      </c>
      <c r="M89" s="2" t="s">
        <v>337</v>
      </c>
      <c r="N89" s="23" t="s">
        <v>338</v>
      </c>
      <c r="O89" s="34">
        <v>45464</v>
      </c>
      <c r="P89" s="34">
        <v>46925</v>
      </c>
      <c r="Q89" s="34"/>
      <c r="R89" s="34"/>
      <c r="S89" s="3">
        <f t="shared" si="0"/>
        <v>163075</v>
      </c>
      <c r="T89" s="121" t="s">
        <v>1465</v>
      </c>
      <c r="U89" s="103" t="s">
        <v>1464</v>
      </c>
      <c r="V89" s="57"/>
      <c r="W89" s="127">
        <v>46112</v>
      </c>
    </row>
    <row r="90" spans="1:23" customFormat="1" ht="12" customHeight="1">
      <c r="A90" s="161" t="s">
        <v>1217</v>
      </c>
      <c r="B90" s="128" t="s">
        <v>1811</v>
      </c>
      <c r="C90" s="6" t="s">
        <v>18</v>
      </c>
      <c r="D90" s="20" t="s">
        <v>19</v>
      </c>
      <c r="E90" s="31" t="s">
        <v>1426</v>
      </c>
      <c r="F90" s="20" t="s">
        <v>75</v>
      </c>
      <c r="G90" s="6" t="s">
        <v>50</v>
      </c>
      <c r="H90" s="20" t="s">
        <v>334</v>
      </c>
      <c r="I90" s="20" t="s">
        <v>1765</v>
      </c>
      <c r="J90" s="192" t="s">
        <v>1221</v>
      </c>
      <c r="K90" s="29" t="s">
        <v>201</v>
      </c>
      <c r="L90" s="29" t="s">
        <v>336</v>
      </c>
      <c r="M90" s="2" t="s">
        <v>337</v>
      </c>
      <c r="N90" s="23" t="s">
        <v>338</v>
      </c>
      <c r="O90" s="34">
        <v>45464</v>
      </c>
      <c r="P90" s="34">
        <v>46925</v>
      </c>
      <c r="Q90" s="34"/>
      <c r="R90" s="34"/>
      <c r="S90" s="3">
        <f t="shared" si="0"/>
        <v>163075</v>
      </c>
      <c r="T90" s="121" t="s">
        <v>1425</v>
      </c>
      <c r="U90" s="103" t="s">
        <v>1424</v>
      </c>
      <c r="V90" s="57"/>
      <c r="W90" s="127">
        <v>46112</v>
      </c>
    </row>
    <row r="91" spans="1:23" customFormat="1" ht="12" customHeight="1">
      <c r="A91" s="161" t="s">
        <v>1218</v>
      </c>
      <c r="B91" s="128" t="s">
        <v>1812</v>
      </c>
      <c r="C91" s="6" t="s">
        <v>18</v>
      </c>
      <c r="D91" s="20" t="s">
        <v>19</v>
      </c>
      <c r="E91" s="31" t="s">
        <v>1487</v>
      </c>
      <c r="F91" s="20" t="s">
        <v>75</v>
      </c>
      <c r="G91" s="6" t="s">
        <v>50</v>
      </c>
      <c r="H91" s="20" t="s">
        <v>334</v>
      </c>
      <c r="I91" s="20" t="s">
        <v>1765</v>
      </c>
      <c r="J91" s="192" t="s">
        <v>1222</v>
      </c>
      <c r="K91" s="29" t="s">
        <v>201</v>
      </c>
      <c r="L91" s="29" t="s">
        <v>336</v>
      </c>
      <c r="M91" s="2" t="s">
        <v>337</v>
      </c>
      <c r="N91" s="23" t="s">
        <v>338</v>
      </c>
      <c r="O91" s="34">
        <v>45464</v>
      </c>
      <c r="P91" s="34">
        <v>46925</v>
      </c>
      <c r="Q91" s="34"/>
      <c r="R91" s="34"/>
      <c r="S91" s="3">
        <f t="shared" si="0"/>
        <v>163075</v>
      </c>
      <c r="T91" s="121" t="s">
        <v>1428</v>
      </c>
      <c r="U91" s="103" t="s">
        <v>1427</v>
      </c>
      <c r="V91" s="57"/>
      <c r="W91" s="127">
        <v>46112</v>
      </c>
    </row>
    <row r="92" spans="1:23" customFormat="1" ht="12" customHeight="1">
      <c r="A92" s="161" t="s">
        <v>1219</v>
      </c>
      <c r="B92" s="128" t="s">
        <v>1813</v>
      </c>
      <c r="C92" s="6" t="s">
        <v>18</v>
      </c>
      <c r="D92" s="20" t="s">
        <v>19</v>
      </c>
      <c r="E92" s="31" t="s">
        <v>1492</v>
      </c>
      <c r="F92" s="20" t="s">
        <v>75</v>
      </c>
      <c r="G92" s="6" t="s">
        <v>50</v>
      </c>
      <c r="H92" s="20" t="s">
        <v>334</v>
      </c>
      <c r="I92" s="20" t="s">
        <v>1765</v>
      </c>
      <c r="J92" s="192" t="s">
        <v>1223</v>
      </c>
      <c r="K92" s="29" t="s">
        <v>201</v>
      </c>
      <c r="L92" s="29" t="s">
        <v>336</v>
      </c>
      <c r="M92" s="2" t="s">
        <v>337</v>
      </c>
      <c r="N92" s="23" t="s">
        <v>338</v>
      </c>
      <c r="O92" s="34">
        <v>45464</v>
      </c>
      <c r="P92" s="34">
        <v>46925</v>
      </c>
      <c r="Q92" s="34"/>
      <c r="R92" s="34"/>
      <c r="S92" s="3">
        <f t="shared" si="0"/>
        <v>163075</v>
      </c>
      <c r="T92" s="121" t="s">
        <v>1489</v>
      </c>
      <c r="U92" s="103" t="s">
        <v>1488</v>
      </c>
      <c r="V92" s="57"/>
      <c r="W92" s="127">
        <v>46112</v>
      </c>
    </row>
    <row r="93" spans="1:23" customFormat="1">
      <c r="A93" s="161" t="s">
        <v>404</v>
      </c>
      <c r="B93" s="128" t="s">
        <v>1814</v>
      </c>
      <c r="C93" s="6" t="s">
        <v>18</v>
      </c>
      <c r="D93" s="20" t="s">
        <v>19</v>
      </c>
      <c r="E93" s="31" t="s">
        <v>405</v>
      </c>
      <c r="F93" s="20" t="s">
        <v>284</v>
      </c>
      <c r="G93" s="6" t="s">
        <v>50</v>
      </c>
      <c r="H93" s="20" t="s">
        <v>334</v>
      </c>
      <c r="I93" s="20" t="s">
        <v>1765</v>
      </c>
      <c r="J93" s="192" t="s">
        <v>406</v>
      </c>
      <c r="K93" s="29" t="s">
        <v>201</v>
      </c>
      <c r="L93" s="29" t="s">
        <v>336</v>
      </c>
      <c r="M93" s="2" t="s">
        <v>337</v>
      </c>
      <c r="N93" s="23" t="s">
        <v>338</v>
      </c>
      <c r="O93" s="34">
        <v>45464</v>
      </c>
      <c r="P93" s="34">
        <v>46925</v>
      </c>
      <c r="Q93" s="34"/>
      <c r="R93" s="34"/>
      <c r="S93" s="3">
        <f t="shared" si="0"/>
        <v>163075</v>
      </c>
      <c r="T93" s="101" t="s">
        <v>407</v>
      </c>
      <c r="U93" s="103" t="s">
        <v>408</v>
      </c>
      <c r="V93" s="57"/>
      <c r="W93" s="127">
        <v>46112</v>
      </c>
    </row>
    <row r="94" spans="1:23" customFormat="1">
      <c r="A94" s="161" t="s">
        <v>409</v>
      </c>
      <c r="B94" s="128" t="s">
        <v>1815</v>
      </c>
      <c r="C94" s="6" t="s">
        <v>18</v>
      </c>
      <c r="D94" s="20" t="s">
        <v>19</v>
      </c>
      <c r="E94" s="31" t="s">
        <v>32</v>
      </c>
      <c r="F94" s="20" t="s">
        <v>75</v>
      </c>
      <c r="G94" s="6" t="s">
        <v>50</v>
      </c>
      <c r="H94" s="20" t="s">
        <v>1844</v>
      </c>
      <c r="I94" s="20" t="s">
        <v>1765</v>
      </c>
      <c r="J94" s="2" t="s">
        <v>410</v>
      </c>
      <c r="K94" s="29" t="s">
        <v>201</v>
      </c>
      <c r="L94" s="29" t="s">
        <v>336</v>
      </c>
      <c r="M94" s="2" t="s">
        <v>337</v>
      </c>
      <c r="N94" s="23" t="s">
        <v>338</v>
      </c>
      <c r="O94" s="34">
        <v>45464</v>
      </c>
      <c r="P94" s="34">
        <v>46925</v>
      </c>
      <c r="Q94" s="34"/>
      <c r="R94" s="34"/>
      <c r="S94" s="3">
        <f t="shared" si="0"/>
        <v>163075</v>
      </c>
      <c r="T94" s="101" t="s">
        <v>411</v>
      </c>
      <c r="U94" s="103" t="s">
        <v>412</v>
      </c>
      <c r="V94" s="57"/>
      <c r="W94" s="127">
        <v>46112</v>
      </c>
    </row>
    <row r="95" spans="1:23" customFormat="1">
      <c r="A95" s="161" t="s">
        <v>413</v>
      </c>
      <c r="B95" s="128" t="s">
        <v>1816</v>
      </c>
      <c r="C95" s="6" t="s">
        <v>18</v>
      </c>
      <c r="D95" s="20" t="s">
        <v>19</v>
      </c>
      <c r="E95" s="31" t="s">
        <v>1416</v>
      </c>
      <c r="F95" s="20" t="s">
        <v>75</v>
      </c>
      <c r="G95" s="6" t="s">
        <v>50</v>
      </c>
      <c r="H95" s="20" t="s">
        <v>334</v>
      </c>
      <c r="I95" s="20" t="s">
        <v>1765</v>
      </c>
      <c r="J95" s="192" t="s">
        <v>414</v>
      </c>
      <c r="K95" s="29" t="s">
        <v>201</v>
      </c>
      <c r="L95" s="29" t="s">
        <v>336</v>
      </c>
      <c r="M95" s="2" t="s">
        <v>337</v>
      </c>
      <c r="N95" s="23" t="s">
        <v>338</v>
      </c>
      <c r="O95" s="34">
        <v>45464</v>
      </c>
      <c r="P95" s="34">
        <v>46925</v>
      </c>
      <c r="Q95" s="34"/>
      <c r="R95" s="34"/>
      <c r="S95" s="3">
        <f t="shared" si="0"/>
        <v>163075</v>
      </c>
      <c r="T95" s="101" t="s">
        <v>415</v>
      </c>
      <c r="U95" s="103" t="s">
        <v>416</v>
      </c>
      <c r="V95" s="57" t="s">
        <v>1388</v>
      </c>
      <c r="W95" s="127">
        <v>46112</v>
      </c>
    </row>
    <row r="96" spans="1:23" customFormat="1">
      <c r="A96" s="161" t="s">
        <v>417</v>
      </c>
      <c r="B96" s="128" t="s">
        <v>1817</v>
      </c>
      <c r="C96" s="6" t="s">
        <v>18</v>
      </c>
      <c r="D96" s="20" t="s">
        <v>19</v>
      </c>
      <c r="E96" s="31" t="s">
        <v>418</v>
      </c>
      <c r="F96" s="20" t="s">
        <v>75</v>
      </c>
      <c r="G96" s="6" t="s">
        <v>50</v>
      </c>
      <c r="H96" s="20" t="s">
        <v>334</v>
      </c>
      <c r="I96" s="20" t="s">
        <v>1765</v>
      </c>
      <c r="J96" s="192" t="s">
        <v>419</v>
      </c>
      <c r="K96" s="29" t="s">
        <v>201</v>
      </c>
      <c r="L96" s="29" t="s">
        <v>336</v>
      </c>
      <c r="M96" s="2" t="s">
        <v>337</v>
      </c>
      <c r="N96" s="23" t="s">
        <v>338</v>
      </c>
      <c r="O96" s="34">
        <v>45464</v>
      </c>
      <c r="P96" s="34">
        <v>46925</v>
      </c>
      <c r="Q96" s="34"/>
      <c r="R96" s="34"/>
      <c r="S96" s="3">
        <f t="shared" si="0"/>
        <v>163075</v>
      </c>
      <c r="T96" s="101" t="s">
        <v>420</v>
      </c>
      <c r="U96" s="103" t="s">
        <v>421</v>
      </c>
      <c r="V96" s="57"/>
      <c r="W96" s="127">
        <v>46112</v>
      </c>
    </row>
    <row r="97" spans="1:23" customFormat="1">
      <c r="A97" s="161" t="s">
        <v>422</v>
      </c>
      <c r="B97" s="128" t="s">
        <v>1818</v>
      </c>
      <c r="C97" s="6" t="s">
        <v>18</v>
      </c>
      <c r="D97" s="20" t="s">
        <v>19</v>
      </c>
      <c r="E97" s="31" t="s">
        <v>423</v>
      </c>
      <c r="F97" s="20" t="s">
        <v>75</v>
      </c>
      <c r="G97" s="6" t="s">
        <v>50</v>
      </c>
      <c r="H97" s="20" t="s">
        <v>334</v>
      </c>
      <c r="I97" s="20" t="s">
        <v>1765</v>
      </c>
      <c r="J97" s="192" t="s">
        <v>424</v>
      </c>
      <c r="K97" s="29" t="s">
        <v>201</v>
      </c>
      <c r="L97" s="29" t="s">
        <v>336</v>
      </c>
      <c r="M97" s="2" t="s">
        <v>337</v>
      </c>
      <c r="N97" s="23" t="s">
        <v>338</v>
      </c>
      <c r="O97" s="34">
        <v>45464</v>
      </c>
      <c r="P97" s="34">
        <v>46925</v>
      </c>
      <c r="Q97" s="34"/>
      <c r="R97" s="34"/>
      <c r="S97" s="3">
        <f t="shared" si="0"/>
        <v>163075</v>
      </c>
      <c r="T97" s="101" t="s">
        <v>425</v>
      </c>
      <c r="U97" s="103" t="s">
        <v>426</v>
      </c>
      <c r="V97" s="57"/>
      <c r="W97" s="127">
        <v>46112</v>
      </c>
    </row>
    <row r="98" spans="1:23" customFormat="1">
      <c r="A98" s="161" t="s">
        <v>427</v>
      </c>
      <c r="B98" s="128" t="s">
        <v>1819</v>
      </c>
      <c r="C98" s="6" t="s">
        <v>18</v>
      </c>
      <c r="D98" s="20" t="s">
        <v>169</v>
      </c>
      <c r="E98" s="31" t="s">
        <v>1847</v>
      </c>
      <c r="F98" s="20" t="s">
        <v>428</v>
      </c>
      <c r="G98" s="6" t="s">
        <v>50</v>
      </c>
      <c r="H98" s="20" t="s">
        <v>334</v>
      </c>
      <c r="I98" s="20" t="s">
        <v>1765</v>
      </c>
      <c r="J98" s="192" t="s">
        <v>429</v>
      </c>
      <c r="K98" s="29" t="s">
        <v>201</v>
      </c>
      <c r="L98" s="29" t="s">
        <v>336</v>
      </c>
      <c r="M98" s="2" t="s">
        <v>337</v>
      </c>
      <c r="N98" s="23" t="s">
        <v>338</v>
      </c>
      <c r="O98" s="34">
        <v>45464</v>
      </c>
      <c r="P98" s="34">
        <v>46925</v>
      </c>
      <c r="Q98" s="34"/>
      <c r="R98" s="34"/>
      <c r="S98" s="3">
        <f t="shared" si="0"/>
        <v>163075</v>
      </c>
      <c r="T98" s="101" t="s">
        <v>430</v>
      </c>
      <c r="U98" s="103" t="s">
        <v>431</v>
      </c>
      <c r="V98" s="57"/>
      <c r="W98" s="127">
        <v>46112</v>
      </c>
    </row>
    <row r="99" spans="1:23" customFormat="1">
      <c r="A99" s="161" t="s">
        <v>432</v>
      </c>
      <c r="B99" s="128" t="s">
        <v>1820</v>
      </c>
      <c r="C99" s="6" t="s">
        <v>18</v>
      </c>
      <c r="D99" s="20" t="s">
        <v>169</v>
      </c>
      <c r="E99" s="31" t="s">
        <v>137</v>
      </c>
      <c r="F99" s="20" t="s">
        <v>136</v>
      </c>
      <c r="G99" s="6" t="s">
        <v>50</v>
      </c>
      <c r="H99" s="20" t="s">
        <v>334</v>
      </c>
      <c r="I99" s="20" t="s">
        <v>1765</v>
      </c>
      <c r="J99" s="192" t="s">
        <v>433</v>
      </c>
      <c r="K99" s="29" t="s">
        <v>201</v>
      </c>
      <c r="L99" s="29" t="s">
        <v>336</v>
      </c>
      <c r="M99" s="2" t="s">
        <v>337</v>
      </c>
      <c r="N99" s="23" t="s">
        <v>338</v>
      </c>
      <c r="O99" s="34">
        <v>45464</v>
      </c>
      <c r="P99" s="34">
        <v>46925</v>
      </c>
      <c r="Q99" s="34"/>
      <c r="R99" s="34"/>
      <c r="S99" s="3">
        <f t="shared" si="0"/>
        <v>163075</v>
      </c>
      <c r="T99" s="101" t="s">
        <v>434</v>
      </c>
      <c r="U99" s="103" t="s">
        <v>435</v>
      </c>
      <c r="V99" s="57"/>
      <c r="W99" s="127">
        <v>46112</v>
      </c>
    </row>
    <row r="100" spans="1:23" customFormat="1" ht="12" customHeight="1">
      <c r="A100" s="161" t="s">
        <v>1224</v>
      </c>
      <c r="B100" s="128" t="s">
        <v>1821</v>
      </c>
      <c r="C100" s="6" t="s">
        <v>18</v>
      </c>
      <c r="D100" s="20" t="s">
        <v>19</v>
      </c>
      <c r="E100" s="31" t="s">
        <v>1337</v>
      </c>
      <c r="F100" s="20" t="s">
        <v>75</v>
      </c>
      <c r="G100" s="6" t="s">
        <v>50</v>
      </c>
      <c r="H100" s="20" t="s">
        <v>334</v>
      </c>
      <c r="I100" s="20" t="s">
        <v>1765</v>
      </c>
      <c r="J100" s="192" t="s">
        <v>1227</v>
      </c>
      <c r="K100" s="29" t="s">
        <v>201</v>
      </c>
      <c r="L100" s="29" t="s">
        <v>336</v>
      </c>
      <c r="M100" s="2" t="s">
        <v>337</v>
      </c>
      <c r="N100" s="23" t="s">
        <v>338</v>
      </c>
      <c r="O100" s="34">
        <v>45464</v>
      </c>
      <c r="P100" s="34">
        <v>46925</v>
      </c>
      <c r="Q100" s="34"/>
      <c r="R100" s="34"/>
      <c r="S100" s="3">
        <f t="shared" si="0"/>
        <v>163075</v>
      </c>
      <c r="T100" s="121" t="s">
        <v>1546</v>
      </c>
      <c r="U100" s="103" t="s">
        <v>1547</v>
      </c>
      <c r="V100" s="57"/>
      <c r="W100" s="127">
        <v>46112</v>
      </c>
    </row>
    <row r="101" spans="1:23" customFormat="1" ht="12" customHeight="1">
      <c r="A101" s="161" t="s">
        <v>1225</v>
      </c>
      <c r="B101" s="128" t="s">
        <v>1822</v>
      </c>
      <c r="C101" s="6" t="s">
        <v>18</v>
      </c>
      <c r="D101" s="20" t="s">
        <v>19</v>
      </c>
      <c r="E101" s="31" t="s">
        <v>2531</v>
      </c>
      <c r="F101" s="20" t="s">
        <v>75</v>
      </c>
      <c r="G101" s="6" t="s">
        <v>50</v>
      </c>
      <c r="H101" s="20" t="s">
        <v>334</v>
      </c>
      <c r="I101" s="20" t="s">
        <v>1765</v>
      </c>
      <c r="J101" s="192" t="s">
        <v>1228</v>
      </c>
      <c r="K101" s="29" t="s">
        <v>201</v>
      </c>
      <c r="L101" s="29" t="s">
        <v>336</v>
      </c>
      <c r="M101" s="2" t="s">
        <v>337</v>
      </c>
      <c r="N101" s="23" t="s">
        <v>338</v>
      </c>
      <c r="O101" s="34">
        <v>45464</v>
      </c>
      <c r="P101" s="34">
        <v>46925</v>
      </c>
      <c r="Q101" s="34"/>
      <c r="R101" s="34"/>
      <c r="S101" s="3">
        <f t="shared" si="0"/>
        <v>163075</v>
      </c>
      <c r="T101" s="121" t="s">
        <v>1463</v>
      </c>
      <c r="U101" s="103" t="s">
        <v>1462</v>
      </c>
      <c r="V101" s="57"/>
      <c r="W101" s="127">
        <v>46112</v>
      </c>
    </row>
    <row r="102" spans="1:23" customFormat="1" ht="12" customHeight="1">
      <c r="A102" s="161" t="s">
        <v>1226</v>
      </c>
      <c r="B102" s="128" t="s">
        <v>1823</v>
      </c>
      <c r="C102" s="6" t="s">
        <v>18</v>
      </c>
      <c r="D102" s="20" t="s">
        <v>19</v>
      </c>
      <c r="E102" s="31" t="s">
        <v>2530</v>
      </c>
      <c r="F102" s="20" t="s">
        <v>75</v>
      </c>
      <c r="G102" s="6" t="s">
        <v>50</v>
      </c>
      <c r="H102" s="20" t="s">
        <v>334</v>
      </c>
      <c r="I102" s="20" t="s">
        <v>1765</v>
      </c>
      <c r="J102" s="192" t="s">
        <v>1229</v>
      </c>
      <c r="K102" s="29" t="s">
        <v>201</v>
      </c>
      <c r="L102" s="29" t="s">
        <v>336</v>
      </c>
      <c r="M102" s="2" t="s">
        <v>337</v>
      </c>
      <c r="N102" s="23" t="s">
        <v>338</v>
      </c>
      <c r="O102" s="34">
        <v>45464</v>
      </c>
      <c r="P102" s="34">
        <v>46925</v>
      </c>
      <c r="Q102" s="34"/>
      <c r="R102" s="34"/>
      <c r="S102" s="3">
        <f t="shared" si="0"/>
        <v>163075</v>
      </c>
      <c r="T102" s="121" t="s">
        <v>1650</v>
      </c>
      <c r="U102" s="103" t="s">
        <v>1651</v>
      </c>
      <c r="V102" s="57"/>
      <c r="W102" s="127">
        <v>46112</v>
      </c>
    </row>
    <row r="103" spans="1:23" customFormat="1">
      <c r="A103" s="161" t="s">
        <v>436</v>
      </c>
      <c r="B103" s="128" t="s">
        <v>1824</v>
      </c>
      <c r="C103" s="6" t="s">
        <v>18</v>
      </c>
      <c r="D103" s="20" t="s">
        <v>169</v>
      </c>
      <c r="E103" s="31" t="s">
        <v>206</v>
      </c>
      <c r="F103" s="20" t="s">
        <v>199</v>
      </c>
      <c r="G103" s="6" t="s">
        <v>50</v>
      </c>
      <c r="H103" s="20" t="s">
        <v>334</v>
      </c>
      <c r="I103" s="20" t="s">
        <v>1765</v>
      </c>
      <c r="J103" s="192" t="s">
        <v>437</v>
      </c>
      <c r="K103" s="29" t="s">
        <v>201</v>
      </c>
      <c r="L103" s="29" t="s">
        <v>336</v>
      </c>
      <c r="M103" s="2" t="s">
        <v>337</v>
      </c>
      <c r="N103" s="23" t="s">
        <v>338</v>
      </c>
      <c r="O103" s="34">
        <v>45464</v>
      </c>
      <c r="P103" s="34">
        <v>46925</v>
      </c>
      <c r="Q103" s="34"/>
      <c r="R103" s="34"/>
      <c r="S103" s="3">
        <f t="shared" si="0"/>
        <v>163075</v>
      </c>
      <c r="T103" s="101" t="s">
        <v>1548</v>
      </c>
      <c r="U103" s="103" t="s">
        <v>438</v>
      </c>
      <c r="V103" s="57"/>
      <c r="W103" s="127">
        <v>46112</v>
      </c>
    </row>
    <row r="104" spans="1:23" customFormat="1" ht="12" customHeight="1">
      <c r="A104" s="161" t="s">
        <v>1230</v>
      </c>
      <c r="B104" s="128" t="s">
        <v>1825</v>
      </c>
      <c r="C104" s="6" t="s">
        <v>18</v>
      </c>
      <c r="D104" s="20" t="s">
        <v>19</v>
      </c>
      <c r="E104" s="31" t="s">
        <v>1338</v>
      </c>
      <c r="F104" s="20" t="s">
        <v>75</v>
      </c>
      <c r="G104" s="6" t="s">
        <v>50</v>
      </c>
      <c r="H104" s="20" t="s">
        <v>334</v>
      </c>
      <c r="I104" s="20" t="s">
        <v>1765</v>
      </c>
      <c r="J104" s="192" t="s">
        <v>1231</v>
      </c>
      <c r="K104" s="29" t="s">
        <v>201</v>
      </c>
      <c r="L104" s="29" t="s">
        <v>336</v>
      </c>
      <c r="M104" s="2" t="s">
        <v>337</v>
      </c>
      <c r="N104" s="23" t="s">
        <v>338</v>
      </c>
      <c r="O104" s="34">
        <v>45464</v>
      </c>
      <c r="P104" s="34">
        <v>46925</v>
      </c>
      <c r="Q104" s="34"/>
      <c r="R104" s="34"/>
      <c r="S104" s="3">
        <f t="shared" si="0"/>
        <v>163075</v>
      </c>
      <c r="T104" s="121" t="s">
        <v>1652</v>
      </c>
      <c r="U104" s="103" t="s">
        <v>1549</v>
      </c>
      <c r="V104" s="57"/>
      <c r="W104" s="127">
        <v>46112</v>
      </c>
    </row>
    <row r="105" spans="1:23" customFormat="1">
      <c r="A105" s="161" t="s">
        <v>439</v>
      </c>
      <c r="B105" s="128" t="s">
        <v>1826</v>
      </c>
      <c r="C105" s="6" t="s">
        <v>18</v>
      </c>
      <c r="D105" s="20" t="s">
        <v>19</v>
      </c>
      <c r="E105" s="31" t="s">
        <v>223</v>
      </c>
      <c r="F105" s="20" t="s">
        <v>75</v>
      </c>
      <c r="G105" s="6" t="s">
        <v>50</v>
      </c>
      <c r="H105" s="20" t="s">
        <v>1629</v>
      </c>
      <c r="I105" s="20" t="s">
        <v>1765</v>
      </c>
      <c r="J105" s="192" t="s">
        <v>440</v>
      </c>
      <c r="K105" s="29" t="s">
        <v>201</v>
      </c>
      <c r="L105" s="29" t="s">
        <v>336</v>
      </c>
      <c r="M105" s="2" t="s">
        <v>337</v>
      </c>
      <c r="N105" s="23" t="s">
        <v>338</v>
      </c>
      <c r="O105" s="34">
        <v>45464</v>
      </c>
      <c r="P105" s="34">
        <v>46925</v>
      </c>
      <c r="Q105" s="34"/>
      <c r="R105" s="34"/>
      <c r="S105" s="3">
        <f t="shared" si="0"/>
        <v>163075</v>
      </c>
      <c r="T105" s="101" t="s">
        <v>441</v>
      </c>
      <c r="U105" s="103" t="s">
        <v>442</v>
      </c>
      <c r="V105" s="57" t="s">
        <v>1628</v>
      </c>
      <c r="W105" s="127">
        <v>46112</v>
      </c>
    </row>
    <row r="106" spans="1:23" customFormat="1">
      <c r="A106" s="161" t="s">
        <v>443</v>
      </c>
      <c r="B106" s="128" t="s">
        <v>1827</v>
      </c>
      <c r="C106" s="6" t="s">
        <v>18</v>
      </c>
      <c r="D106" s="20" t="s">
        <v>19</v>
      </c>
      <c r="E106" s="31" t="s">
        <v>283</v>
      </c>
      <c r="F106" s="20" t="s">
        <v>371</v>
      </c>
      <c r="G106" s="6" t="s">
        <v>50</v>
      </c>
      <c r="H106" s="20" t="s">
        <v>334</v>
      </c>
      <c r="I106" s="20" t="s">
        <v>1765</v>
      </c>
      <c r="J106" s="192" t="s">
        <v>444</v>
      </c>
      <c r="K106" s="29" t="s">
        <v>201</v>
      </c>
      <c r="L106" s="29" t="s">
        <v>336</v>
      </c>
      <c r="M106" s="2" t="s">
        <v>337</v>
      </c>
      <c r="N106" s="23" t="s">
        <v>338</v>
      </c>
      <c r="O106" s="34">
        <v>45464</v>
      </c>
      <c r="P106" s="34">
        <v>46925</v>
      </c>
      <c r="Q106" s="34"/>
      <c r="R106" s="34"/>
      <c r="S106" s="3">
        <f t="shared" si="0"/>
        <v>163075</v>
      </c>
      <c r="T106" s="101" t="s">
        <v>445</v>
      </c>
      <c r="U106" s="103" t="s">
        <v>446</v>
      </c>
      <c r="V106" s="57" t="s">
        <v>1206</v>
      </c>
      <c r="W106" s="127">
        <v>46112</v>
      </c>
    </row>
    <row r="107" spans="1:23" customFormat="1">
      <c r="A107" s="161" t="s">
        <v>447</v>
      </c>
      <c r="B107" s="128" t="s">
        <v>1828</v>
      </c>
      <c r="C107" s="6" t="s">
        <v>18</v>
      </c>
      <c r="D107" s="20" t="s">
        <v>19</v>
      </c>
      <c r="E107" s="31" t="s">
        <v>448</v>
      </c>
      <c r="F107" s="20" t="s">
        <v>371</v>
      </c>
      <c r="G107" s="6" t="s">
        <v>50</v>
      </c>
      <c r="H107" s="20" t="s">
        <v>334</v>
      </c>
      <c r="I107" s="20" t="s">
        <v>1765</v>
      </c>
      <c r="J107" s="192" t="s">
        <v>449</v>
      </c>
      <c r="K107" s="29" t="s">
        <v>201</v>
      </c>
      <c r="L107" s="29" t="s">
        <v>336</v>
      </c>
      <c r="M107" s="2" t="s">
        <v>337</v>
      </c>
      <c r="N107" s="23" t="s">
        <v>338</v>
      </c>
      <c r="O107" s="34">
        <v>45464</v>
      </c>
      <c r="P107" s="34">
        <v>46925</v>
      </c>
      <c r="Q107" s="34"/>
      <c r="R107" s="34"/>
      <c r="S107" s="3">
        <f t="shared" si="0"/>
        <v>163075</v>
      </c>
      <c r="T107" s="101" t="s">
        <v>450</v>
      </c>
      <c r="U107" s="103" t="s">
        <v>451</v>
      </c>
      <c r="V107" s="57"/>
      <c r="W107" s="127">
        <v>46112</v>
      </c>
    </row>
    <row r="108" spans="1:23" customFormat="1">
      <c r="A108" s="161" t="s">
        <v>452</v>
      </c>
      <c r="B108" s="128" t="s">
        <v>1829</v>
      </c>
      <c r="C108" s="6" t="s">
        <v>18</v>
      </c>
      <c r="D108" s="20" t="s">
        <v>19</v>
      </c>
      <c r="E108" s="31" t="s">
        <v>453</v>
      </c>
      <c r="F108" s="20" t="s">
        <v>75</v>
      </c>
      <c r="G108" s="6" t="s">
        <v>50</v>
      </c>
      <c r="H108" s="20" t="s">
        <v>334</v>
      </c>
      <c r="I108" s="20" t="s">
        <v>1765</v>
      </c>
      <c r="J108" s="192" t="s">
        <v>454</v>
      </c>
      <c r="K108" s="29" t="s">
        <v>201</v>
      </c>
      <c r="L108" s="29" t="s">
        <v>336</v>
      </c>
      <c r="M108" s="2" t="s">
        <v>337</v>
      </c>
      <c r="N108" s="23" t="s">
        <v>338</v>
      </c>
      <c r="O108" s="34">
        <v>45464</v>
      </c>
      <c r="P108" s="34">
        <v>46925</v>
      </c>
      <c r="Q108" s="34"/>
      <c r="R108" s="34"/>
      <c r="S108" s="3">
        <f t="shared" si="0"/>
        <v>163075</v>
      </c>
      <c r="T108" s="101" t="s">
        <v>455</v>
      </c>
      <c r="U108" s="103" t="s">
        <v>456</v>
      </c>
      <c r="V108" s="57"/>
      <c r="W108" s="127">
        <v>46112</v>
      </c>
    </row>
    <row r="109" spans="1:23" customFormat="1">
      <c r="A109" s="161" t="s">
        <v>457</v>
      </c>
      <c r="B109" s="128" t="s">
        <v>1830</v>
      </c>
      <c r="C109" s="6" t="s">
        <v>18</v>
      </c>
      <c r="D109" s="20" t="s">
        <v>19</v>
      </c>
      <c r="E109" s="31" t="s">
        <v>458</v>
      </c>
      <c r="F109" s="20" t="s">
        <v>75</v>
      </c>
      <c r="G109" s="6" t="s">
        <v>50</v>
      </c>
      <c r="H109" s="20" t="s">
        <v>334</v>
      </c>
      <c r="I109" s="20" t="s">
        <v>1765</v>
      </c>
      <c r="J109" s="192" t="s">
        <v>459</v>
      </c>
      <c r="K109" s="29" t="s">
        <v>201</v>
      </c>
      <c r="L109" s="29" t="s">
        <v>336</v>
      </c>
      <c r="M109" s="2" t="s">
        <v>337</v>
      </c>
      <c r="N109" s="23" t="s">
        <v>338</v>
      </c>
      <c r="O109" s="34">
        <v>45464</v>
      </c>
      <c r="P109" s="34">
        <v>46925</v>
      </c>
      <c r="Q109" s="34"/>
      <c r="R109" s="34"/>
      <c r="S109" s="3">
        <f t="shared" si="0"/>
        <v>163075</v>
      </c>
      <c r="T109" s="101" t="s">
        <v>460</v>
      </c>
      <c r="U109" s="103" t="s">
        <v>461</v>
      </c>
      <c r="V109" s="57"/>
      <c r="W109" s="127">
        <v>46112</v>
      </c>
    </row>
    <row r="110" spans="1:23" customFormat="1" ht="12" customHeight="1">
      <c r="A110" s="161" t="s">
        <v>1232</v>
      </c>
      <c r="B110" s="128" t="s">
        <v>1831</v>
      </c>
      <c r="C110" s="6" t="s">
        <v>18</v>
      </c>
      <c r="D110" s="20" t="s">
        <v>19</v>
      </c>
      <c r="E110" s="31" t="s">
        <v>1336</v>
      </c>
      <c r="F110" s="20" t="s">
        <v>75</v>
      </c>
      <c r="G110" s="6" t="s">
        <v>50</v>
      </c>
      <c r="H110" s="20" t="s">
        <v>334</v>
      </c>
      <c r="I110" s="20" t="s">
        <v>1765</v>
      </c>
      <c r="J110" s="192" t="s">
        <v>1231</v>
      </c>
      <c r="K110" s="29" t="s">
        <v>201</v>
      </c>
      <c r="L110" s="29" t="s">
        <v>336</v>
      </c>
      <c r="M110" s="2" t="s">
        <v>337</v>
      </c>
      <c r="N110" s="23" t="s">
        <v>338</v>
      </c>
      <c r="O110" s="34">
        <v>45464</v>
      </c>
      <c r="P110" s="34">
        <v>46925</v>
      </c>
      <c r="Q110" s="34"/>
      <c r="R110" s="34"/>
      <c r="S110" s="3">
        <f t="shared" si="0"/>
        <v>163075</v>
      </c>
      <c r="T110" s="121" t="s">
        <v>1653</v>
      </c>
      <c r="U110" s="103" t="s">
        <v>1654</v>
      </c>
      <c r="V110" s="57"/>
      <c r="W110" s="127">
        <v>46112</v>
      </c>
    </row>
    <row r="111" spans="1:23" customFormat="1" ht="12" customHeight="1">
      <c r="A111" s="161" t="s">
        <v>1638</v>
      </c>
      <c r="B111" s="128">
        <v>228</v>
      </c>
      <c r="C111" s="6" t="s">
        <v>18</v>
      </c>
      <c r="D111" s="20" t="s">
        <v>19</v>
      </c>
      <c r="E111" s="31" t="s">
        <v>198</v>
      </c>
      <c r="F111" s="20" t="s">
        <v>1639</v>
      </c>
      <c r="G111" s="6" t="s">
        <v>1702</v>
      </c>
      <c r="H111" s="20" t="s">
        <v>1704</v>
      </c>
      <c r="I111" s="20"/>
      <c r="J111" s="192" t="s">
        <v>1640</v>
      </c>
      <c r="K111" s="29" t="s">
        <v>41</v>
      </c>
      <c r="L111" s="29" t="s">
        <v>1642</v>
      </c>
      <c r="M111" s="2" t="s">
        <v>337</v>
      </c>
      <c r="N111" s="23" t="s">
        <v>338</v>
      </c>
      <c r="O111" s="34">
        <v>45891</v>
      </c>
      <c r="P111" s="34">
        <v>47352</v>
      </c>
      <c r="Q111" s="34"/>
      <c r="R111" s="34" t="s">
        <v>1699</v>
      </c>
      <c r="S111" s="3">
        <f>155700*1.1</f>
        <v>171270</v>
      </c>
      <c r="T111" s="121"/>
      <c r="U111" s="103"/>
      <c r="V111" s="57" t="s">
        <v>1655</v>
      </c>
      <c r="W111" s="127">
        <v>46112</v>
      </c>
    </row>
    <row r="112" spans="1:23" customFormat="1" ht="12" customHeight="1">
      <c r="A112" s="161" t="s">
        <v>1641</v>
      </c>
      <c r="B112" s="128">
        <v>229</v>
      </c>
      <c r="C112" s="6" t="s">
        <v>18</v>
      </c>
      <c r="D112" s="20" t="s">
        <v>19</v>
      </c>
      <c r="E112" s="31" t="s">
        <v>290</v>
      </c>
      <c r="F112" s="20" t="s">
        <v>101</v>
      </c>
      <c r="G112" s="6" t="s">
        <v>1702</v>
      </c>
      <c r="H112" s="20" t="s">
        <v>1704</v>
      </c>
      <c r="I112" s="20"/>
      <c r="J112" s="192" t="s">
        <v>1643</v>
      </c>
      <c r="K112" s="29" t="s">
        <v>41</v>
      </c>
      <c r="L112" s="29" t="s">
        <v>1642</v>
      </c>
      <c r="M112" s="2" t="s">
        <v>337</v>
      </c>
      <c r="N112" s="23" t="s">
        <v>338</v>
      </c>
      <c r="O112" s="34">
        <v>45891</v>
      </c>
      <c r="P112" s="34">
        <v>47352</v>
      </c>
      <c r="Q112" s="34"/>
      <c r="R112" s="34" t="s">
        <v>1699</v>
      </c>
      <c r="S112" s="3">
        <f>155700*1.1</f>
        <v>171270</v>
      </c>
      <c r="T112" s="156" t="s">
        <v>1658</v>
      </c>
      <c r="U112" s="121" t="s">
        <v>1657</v>
      </c>
      <c r="V112" s="57" t="s">
        <v>1644</v>
      </c>
      <c r="W112" s="127">
        <v>46112</v>
      </c>
    </row>
    <row r="113" spans="1:23" customFormat="1" ht="12" customHeight="1">
      <c r="A113" s="161" t="s">
        <v>1646</v>
      </c>
      <c r="B113" s="128">
        <v>230</v>
      </c>
      <c r="C113" s="6" t="s">
        <v>18</v>
      </c>
      <c r="D113" s="20" t="s">
        <v>19</v>
      </c>
      <c r="E113" s="31" t="s">
        <v>1865</v>
      </c>
      <c r="F113" s="20" t="s">
        <v>128</v>
      </c>
      <c r="G113" s="6" t="s">
        <v>1702</v>
      </c>
      <c r="H113" s="20" t="s">
        <v>1861</v>
      </c>
      <c r="I113" s="20"/>
      <c r="J113" s="192" t="s">
        <v>1647</v>
      </c>
      <c r="K113" s="29" t="s">
        <v>41</v>
      </c>
      <c r="L113" s="29" t="s">
        <v>1860</v>
      </c>
      <c r="M113" s="2" t="s">
        <v>337</v>
      </c>
      <c r="N113" s="23" t="s">
        <v>338</v>
      </c>
      <c r="O113" s="34">
        <v>45891</v>
      </c>
      <c r="P113" s="34">
        <v>47352</v>
      </c>
      <c r="Q113" s="34"/>
      <c r="R113" s="34" t="s">
        <v>1699</v>
      </c>
      <c r="S113" s="3">
        <f>155700*1.1</f>
        <v>171270</v>
      </c>
      <c r="T113" s="121" t="s">
        <v>1864</v>
      </c>
      <c r="U113" s="103" t="s">
        <v>1656</v>
      </c>
      <c r="V113" s="57" t="s">
        <v>1645</v>
      </c>
      <c r="W113" s="127">
        <v>46112</v>
      </c>
    </row>
    <row r="114" spans="1:23" customFormat="1" ht="12" customHeight="1">
      <c r="A114" s="161" t="s">
        <v>1692</v>
      </c>
      <c r="B114" s="128">
        <v>287</v>
      </c>
      <c r="C114" s="6" t="s">
        <v>18</v>
      </c>
      <c r="D114" s="20" t="s">
        <v>19</v>
      </c>
      <c r="E114" s="31" t="s">
        <v>1693</v>
      </c>
      <c r="F114" s="20" t="s">
        <v>138</v>
      </c>
      <c r="G114" s="6" t="s">
        <v>1702</v>
      </c>
      <c r="H114" s="20" t="s">
        <v>1703</v>
      </c>
      <c r="I114" s="20"/>
      <c r="J114" s="192" t="s">
        <v>1694</v>
      </c>
      <c r="K114" s="29" t="s">
        <v>41</v>
      </c>
      <c r="L114" s="29" t="s">
        <v>1695</v>
      </c>
      <c r="M114" s="2" t="s">
        <v>1696</v>
      </c>
      <c r="N114" s="23" t="s">
        <v>338</v>
      </c>
      <c r="O114" s="34">
        <v>45981</v>
      </c>
      <c r="P114" s="34"/>
      <c r="Q114" s="34">
        <f>DATE(YEAR(O114)+3,MONTH(O114),DAY(O114))</f>
        <v>47077</v>
      </c>
      <c r="R114" s="34" t="s">
        <v>1699</v>
      </c>
      <c r="S114" s="3">
        <f>(121000+11700)*1.1</f>
        <v>145970</v>
      </c>
      <c r="T114" s="121" t="s">
        <v>1701</v>
      </c>
      <c r="U114" s="103" t="s">
        <v>1700</v>
      </c>
      <c r="V114" s="57"/>
      <c r="W114" s="127">
        <v>46112</v>
      </c>
    </row>
    <row r="115" spans="1:23" customFormat="1" ht="12" customHeight="1">
      <c r="A115" s="161" t="s">
        <v>1722</v>
      </c>
      <c r="B115" s="128">
        <v>296</v>
      </c>
      <c r="C115" s="6" t="s">
        <v>18</v>
      </c>
      <c r="D115" s="20" t="s">
        <v>19</v>
      </c>
      <c r="E115" s="86" t="s">
        <v>1840</v>
      </c>
      <c r="F115" s="20"/>
      <c r="G115" s="6" t="s">
        <v>1590</v>
      </c>
      <c r="H115" s="20" t="s">
        <v>1726</v>
      </c>
      <c r="I115" s="20"/>
      <c r="J115" s="192" t="s">
        <v>1727</v>
      </c>
      <c r="K115" s="29" t="s">
        <v>201</v>
      </c>
      <c r="L115" s="29" t="s">
        <v>1728</v>
      </c>
      <c r="M115" s="2" t="s">
        <v>337</v>
      </c>
      <c r="N115" s="23" t="s">
        <v>338</v>
      </c>
      <c r="O115" s="34">
        <v>46049</v>
      </c>
      <c r="P115" s="34"/>
      <c r="Q115" s="34">
        <v>47204</v>
      </c>
      <c r="R115" s="34" t="s">
        <v>1729</v>
      </c>
      <c r="S115" s="3">
        <f>(138800+13500)*1.1</f>
        <v>167530</v>
      </c>
      <c r="T115" s="121" t="s">
        <v>1845</v>
      </c>
      <c r="U115" s="103"/>
      <c r="V115" t="s">
        <v>1758</v>
      </c>
      <c r="W115" s="127">
        <v>46112</v>
      </c>
    </row>
    <row r="116" spans="1:23" customFormat="1" ht="12" customHeight="1">
      <c r="A116" s="161" t="s">
        <v>1723</v>
      </c>
      <c r="B116" s="128">
        <v>297</v>
      </c>
      <c r="C116" s="6" t="s">
        <v>18</v>
      </c>
      <c r="D116" s="20" t="s">
        <v>19</v>
      </c>
      <c r="E116" s="86" t="s">
        <v>1841</v>
      </c>
      <c r="F116" s="20"/>
      <c r="G116" s="6" t="s">
        <v>1590</v>
      </c>
      <c r="H116" s="20" t="s">
        <v>1726</v>
      </c>
      <c r="I116" s="20"/>
      <c r="J116" s="193" t="s">
        <v>1760</v>
      </c>
      <c r="K116" s="29" t="s">
        <v>201</v>
      </c>
      <c r="L116" s="29" t="s">
        <v>1728</v>
      </c>
      <c r="M116" s="2" t="s">
        <v>337</v>
      </c>
      <c r="N116" s="23" t="s">
        <v>338</v>
      </c>
      <c r="O116" s="34">
        <v>46049</v>
      </c>
      <c r="P116" s="34"/>
      <c r="Q116" s="34">
        <v>47204</v>
      </c>
      <c r="R116" s="34" t="s">
        <v>1729</v>
      </c>
      <c r="S116" s="3">
        <f t="shared" ref="S116:S118" si="1">(138800+13500)*1.1</f>
        <v>167530</v>
      </c>
      <c r="T116" s="121" t="s">
        <v>1730</v>
      </c>
      <c r="U116" s="103"/>
      <c r="V116" t="s">
        <v>1759</v>
      </c>
      <c r="W116" s="127">
        <v>46112</v>
      </c>
    </row>
    <row r="117" spans="1:23" customFormat="1" ht="12" customHeight="1">
      <c r="A117" s="161" t="s">
        <v>1724</v>
      </c>
      <c r="B117" s="128">
        <v>298</v>
      </c>
      <c r="C117" s="6" t="s">
        <v>18</v>
      </c>
      <c r="D117" s="20" t="s">
        <v>19</v>
      </c>
      <c r="E117" s="86" t="s">
        <v>1843</v>
      </c>
      <c r="F117" s="20"/>
      <c r="G117" s="6" t="s">
        <v>1590</v>
      </c>
      <c r="H117" s="20" t="s">
        <v>1726</v>
      </c>
      <c r="I117" s="20"/>
      <c r="J117" s="192" t="s">
        <v>1732</v>
      </c>
      <c r="K117" s="29" t="s">
        <v>201</v>
      </c>
      <c r="L117" s="29" t="s">
        <v>1728</v>
      </c>
      <c r="M117" s="2" t="s">
        <v>337</v>
      </c>
      <c r="N117" s="23" t="s">
        <v>338</v>
      </c>
      <c r="O117" s="34">
        <v>46050</v>
      </c>
      <c r="P117" s="34"/>
      <c r="Q117" s="34">
        <v>47205</v>
      </c>
      <c r="R117" s="34" t="s">
        <v>1729</v>
      </c>
      <c r="S117" s="3">
        <f t="shared" si="1"/>
        <v>167530</v>
      </c>
      <c r="T117" s="121" t="s">
        <v>1846</v>
      </c>
      <c r="U117" s="103"/>
      <c r="V117" t="s">
        <v>1761</v>
      </c>
      <c r="W117" s="127">
        <v>46112</v>
      </c>
    </row>
    <row r="118" spans="1:23" customFormat="1" ht="12" customHeight="1">
      <c r="A118" s="161" t="s">
        <v>1725</v>
      </c>
      <c r="B118" s="128">
        <v>299</v>
      </c>
      <c r="C118" s="6" t="s">
        <v>18</v>
      </c>
      <c r="D118" s="20" t="s">
        <v>19</v>
      </c>
      <c r="E118" s="86" t="s">
        <v>1842</v>
      </c>
      <c r="F118" s="20"/>
      <c r="G118" s="6" t="s">
        <v>1590</v>
      </c>
      <c r="H118" s="20" t="s">
        <v>1726</v>
      </c>
      <c r="I118" s="20"/>
      <c r="J118" s="192" t="s">
        <v>1733</v>
      </c>
      <c r="K118" s="29" t="s">
        <v>201</v>
      </c>
      <c r="L118" s="29" t="s">
        <v>1728</v>
      </c>
      <c r="M118" s="2" t="s">
        <v>337</v>
      </c>
      <c r="N118" s="23" t="s">
        <v>338</v>
      </c>
      <c r="O118" s="34">
        <v>46050</v>
      </c>
      <c r="P118" s="34"/>
      <c r="Q118" s="34">
        <v>47205</v>
      </c>
      <c r="R118" s="34" t="s">
        <v>1729</v>
      </c>
      <c r="S118" s="3">
        <f t="shared" si="1"/>
        <v>167530</v>
      </c>
      <c r="T118" s="121" t="s">
        <v>1731</v>
      </c>
      <c r="U118" s="103"/>
      <c r="V118" t="s">
        <v>1762</v>
      </c>
      <c r="W118" s="127">
        <v>46112</v>
      </c>
    </row>
    <row r="119" spans="1:23" customFormat="1" ht="12" customHeight="1">
      <c r="A119" s="194" t="s">
        <v>1562</v>
      </c>
      <c r="B119" s="195" t="s">
        <v>1575</v>
      </c>
      <c r="C119" s="196" t="s">
        <v>18</v>
      </c>
      <c r="D119" s="91" t="s">
        <v>19</v>
      </c>
      <c r="E119" s="197" t="s">
        <v>1564</v>
      </c>
      <c r="F119" s="91" t="s">
        <v>75</v>
      </c>
      <c r="G119" s="196"/>
      <c r="H119" s="91"/>
      <c r="I119" s="91"/>
      <c r="J119" s="198"/>
      <c r="K119" s="199"/>
      <c r="L119" s="199"/>
      <c r="M119" s="200"/>
      <c r="N119" s="201"/>
      <c r="O119" s="202"/>
      <c r="P119" s="202"/>
      <c r="Q119" s="202"/>
      <c r="R119" s="202"/>
      <c r="S119" s="203"/>
      <c r="T119" s="204"/>
      <c r="U119" s="205"/>
      <c r="V119" t="s">
        <v>1563</v>
      </c>
    </row>
    <row r="183" spans="1:2">
      <c r="A183" s="62" t="s">
        <v>932</v>
      </c>
      <c r="B183" s="62"/>
    </row>
  </sheetData>
  <sortState xmlns:xlrd2="http://schemas.microsoft.com/office/spreadsheetml/2017/richdata2" ref="A130:V140">
    <sortCondition descending="1" ref="A130:A140"/>
  </sortState>
  <phoneticPr fontId="4"/>
  <dataValidations disablePrompts="1" count="1">
    <dataValidation allowBlank="1" showDropDown="1" showInputMessage="1" showErrorMessage="1" sqref="T16" xr:uid="{75293558-D013-45D9-BF56-1AEB29BB95B2}"/>
  </dataValidations>
  <hyperlinks>
    <hyperlink ref="V18" r:id="rId1" xr:uid="{1D4DFA6C-641B-443D-956C-56EDA48FC925}"/>
  </hyperlinks>
  <pageMargins left="0.7" right="0.7" top="0.75" bottom="0.75" header="0.3" footer="0.3"/>
  <pageSetup paperSize="9" orientation="landscape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D46E-B995-4F4A-A0C7-6D83245E4376}">
  <sheetPr codeName="Sheet4"/>
  <dimension ref="A1:X81"/>
  <sheetViews>
    <sheetView zoomScale="115" zoomScaleNormal="115" workbookViewId="0">
      <pane xSplit="5" ySplit="1" topLeftCell="R2" activePane="bottomRight" state="frozen"/>
      <selection pane="topRight" activeCell="E1" sqref="E1"/>
      <selection pane="bottomLeft" activeCell="A2" sqref="A2"/>
      <selection pane="bottomRight" activeCell="X2" sqref="X2"/>
    </sheetView>
  </sheetViews>
  <sheetFormatPr defaultColWidth="9" defaultRowHeight="15"/>
  <cols>
    <col min="1" max="1" width="18.5703125" style="19" customWidth="1"/>
    <col min="2" max="2" width="12.85546875" style="19" customWidth="1"/>
    <col min="3" max="4" width="7.140625" style="19" customWidth="1"/>
    <col min="5" max="5" width="16.7109375" style="32" customWidth="1"/>
    <col min="6" max="6" width="9" style="19" customWidth="1"/>
    <col min="7" max="7" width="10.28515625" style="19" customWidth="1"/>
    <col min="8" max="8" width="24.140625" style="19" customWidth="1"/>
    <col min="9" max="9" width="12.140625" style="19" bestFit="1" customWidth="1"/>
    <col min="10" max="10" width="14.7109375" style="19" bestFit="1" customWidth="1"/>
    <col min="11" max="11" width="8.140625" style="32" customWidth="1"/>
    <col min="12" max="12" width="10.140625" style="32" customWidth="1"/>
    <col min="13" max="13" width="24.140625" style="19" bestFit="1" customWidth="1"/>
    <col min="14" max="14" width="14.42578125" style="32" customWidth="1"/>
    <col min="15" max="15" width="13.42578125" style="61" customWidth="1"/>
    <col min="16" max="16" width="21.28515625" style="61" customWidth="1"/>
    <col min="17" max="17" width="17.7109375" style="61" customWidth="1"/>
    <col min="18" max="18" width="11.7109375" style="61" customWidth="1"/>
    <col min="19" max="19" width="12" style="25" customWidth="1"/>
    <col min="20" max="20" width="19.5703125" style="19" customWidth="1"/>
    <col min="21" max="21" width="21.42578125" style="19" bestFit="1" customWidth="1"/>
    <col min="22" max="22" width="32.140625" bestFit="1" customWidth="1"/>
    <col min="23" max="23" width="23.42578125" style="96" customWidth="1"/>
    <col min="24" max="24" width="14.5703125" style="19" customWidth="1"/>
    <col min="25" max="25" width="18" style="19" customWidth="1"/>
    <col min="26" max="26" width="13.42578125" style="19" customWidth="1"/>
    <col min="27" max="16384" width="9" style="19"/>
  </cols>
  <sheetData>
    <row r="1" spans="1:24" ht="13.5">
      <c r="A1" s="160" t="s">
        <v>0</v>
      </c>
      <c r="B1" s="16" t="s">
        <v>1214</v>
      </c>
      <c r="C1" s="17" t="s">
        <v>1</v>
      </c>
      <c r="D1" s="17" t="s">
        <v>2</v>
      </c>
      <c r="E1" s="30" t="s">
        <v>3</v>
      </c>
      <c r="F1" s="17" t="s">
        <v>4</v>
      </c>
      <c r="G1" s="17" t="s">
        <v>5</v>
      </c>
      <c r="H1" s="17" t="s">
        <v>6</v>
      </c>
      <c r="I1" s="17" t="s">
        <v>1764</v>
      </c>
      <c r="J1" s="17" t="s">
        <v>7</v>
      </c>
      <c r="K1" s="30" t="s">
        <v>8</v>
      </c>
      <c r="L1" s="30" t="s">
        <v>9</v>
      </c>
      <c r="M1" s="17" t="s">
        <v>10</v>
      </c>
      <c r="N1" s="30" t="s">
        <v>11</v>
      </c>
      <c r="O1" s="59" t="s">
        <v>12</v>
      </c>
      <c r="P1" s="59" t="s">
        <v>1666</v>
      </c>
      <c r="Q1" s="59" t="s">
        <v>1697</v>
      </c>
      <c r="R1" s="59" t="s">
        <v>1698</v>
      </c>
      <c r="S1" s="18" t="s">
        <v>13</v>
      </c>
      <c r="T1" s="17" t="s">
        <v>15</v>
      </c>
      <c r="U1" s="102" t="s">
        <v>16</v>
      </c>
      <c r="V1" s="93" t="s">
        <v>14</v>
      </c>
      <c r="W1" s="19" t="s">
        <v>1907</v>
      </c>
      <c r="X1" s="118" t="s">
        <v>1909</v>
      </c>
    </row>
    <row r="2" spans="1:24">
      <c r="A2" s="161" t="s">
        <v>135</v>
      </c>
      <c r="B2" s="128">
        <v>5001066</v>
      </c>
      <c r="C2" s="20" t="s">
        <v>18</v>
      </c>
      <c r="D2" s="20" t="s">
        <v>19</v>
      </c>
      <c r="E2" s="157" t="s">
        <v>1675</v>
      </c>
      <c r="F2" s="2"/>
      <c r="G2" s="20" t="s">
        <v>22</v>
      </c>
      <c r="H2" s="20" t="s">
        <v>102</v>
      </c>
      <c r="I2" s="20"/>
      <c r="J2" s="20" t="s">
        <v>139</v>
      </c>
      <c r="K2" s="23" t="s">
        <v>41</v>
      </c>
      <c r="L2" s="23" t="s">
        <v>86</v>
      </c>
      <c r="M2" s="20" t="s">
        <v>105</v>
      </c>
      <c r="N2" s="23" t="s">
        <v>28</v>
      </c>
      <c r="O2" s="60">
        <v>43896</v>
      </c>
      <c r="P2" s="60" t="s">
        <v>1669</v>
      </c>
      <c r="Q2" s="60"/>
      <c r="R2" s="60"/>
      <c r="S2" s="7">
        <v>134000</v>
      </c>
      <c r="T2" s="20" t="s">
        <v>140</v>
      </c>
      <c r="U2" s="104"/>
      <c r="V2" s="57" t="s">
        <v>1414</v>
      </c>
      <c r="W2" s="19"/>
      <c r="X2" s="127">
        <v>45954</v>
      </c>
    </row>
    <row r="3" spans="1:24">
      <c r="A3" s="162" t="s">
        <v>73</v>
      </c>
      <c r="B3" s="129">
        <v>5001048</v>
      </c>
      <c r="C3" s="8" t="s">
        <v>18</v>
      </c>
      <c r="D3" s="5" t="s">
        <v>19</v>
      </c>
      <c r="E3" s="8" t="s">
        <v>74</v>
      </c>
      <c r="F3" s="8" t="s">
        <v>75</v>
      </c>
      <c r="G3" s="8" t="s">
        <v>22</v>
      </c>
      <c r="H3" s="5" t="s">
        <v>76</v>
      </c>
      <c r="I3" s="5"/>
      <c r="J3" s="5" t="s">
        <v>77</v>
      </c>
      <c r="K3" s="114" t="s">
        <v>25</v>
      </c>
      <c r="L3" s="29" t="s">
        <v>78</v>
      </c>
      <c r="M3" s="2" t="s">
        <v>79</v>
      </c>
      <c r="N3" s="29" t="s">
        <v>80</v>
      </c>
      <c r="O3" s="34">
        <v>43633</v>
      </c>
      <c r="P3" s="34"/>
      <c r="Q3" s="34"/>
      <c r="R3" s="34"/>
      <c r="S3" s="3">
        <v>120980</v>
      </c>
      <c r="T3" s="6" t="s">
        <v>1554</v>
      </c>
      <c r="U3" s="103" t="s">
        <v>1555</v>
      </c>
      <c r="V3" s="37" t="s">
        <v>81</v>
      </c>
      <c r="W3" s="19"/>
      <c r="X3" s="127">
        <v>45861</v>
      </c>
    </row>
    <row r="4" spans="1:24">
      <c r="A4" s="162" t="s">
        <v>63</v>
      </c>
      <c r="B4" s="129"/>
      <c r="C4" s="8" t="s">
        <v>18</v>
      </c>
      <c r="D4" s="8" t="s">
        <v>64</v>
      </c>
      <c r="E4" s="99" t="s">
        <v>65</v>
      </c>
      <c r="F4" s="5" t="s">
        <v>66</v>
      </c>
      <c r="G4" s="8" t="s">
        <v>22</v>
      </c>
      <c r="H4" s="5" t="s">
        <v>67</v>
      </c>
      <c r="I4" s="5"/>
      <c r="J4" s="8" t="s">
        <v>68</v>
      </c>
      <c r="K4" s="114" t="s">
        <v>25</v>
      </c>
      <c r="L4" s="29" t="s">
        <v>69</v>
      </c>
      <c r="M4" s="2" t="s">
        <v>70</v>
      </c>
      <c r="N4" s="29" t="s">
        <v>71</v>
      </c>
      <c r="O4" s="34">
        <v>42570</v>
      </c>
      <c r="P4" s="34"/>
      <c r="Q4" s="34"/>
      <c r="R4" s="34"/>
      <c r="S4" s="7">
        <v>70500</v>
      </c>
      <c r="T4" s="6" t="s">
        <v>72</v>
      </c>
      <c r="U4" s="103" t="s">
        <v>521</v>
      </c>
      <c r="V4" s="37" t="s">
        <v>1208</v>
      </c>
      <c r="W4" s="19"/>
      <c r="X4" s="127">
        <v>45700</v>
      </c>
    </row>
    <row r="5" spans="1:24">
      <c r="A5" s="163" t="s">
        <v>506</v>
      </c>
      <c r="B5" s="133"/>
      <c r="C5" s="2" t="s">
        <v>18</v>
      </c>
      <c r="D5" s="2" t="s">
        <v>19</v>
      </c>
      <c r="E5" s="99" t="s">
        <v>507</v>
      </c>
      <c r="F5" s="6" t="s">
        <v>38</v>
      </c>
      <c r="G5" s="2" t="s">
        <v>22</v>
      </c>
      <c r="H5" s="2" t="s">
        <v>508</v>
      </c>
      <c r="I5" s="2"/>
      <c r="J5" s="2" t="s">
        <v>509</v>
      </c>
      <c r="K5" s="29" t="s">
        <v>25</v>
      </c>
      <c r="L5" s="29" t="s">
        <v>510</v>
      </c>
      <c r="M5" s="2" t="s">
        <v>511</v>
      </c>
      <c r="N5" s="29" t="s">
        <v>512</v>
      </c>
      <c r="O5" s="33">
        <v>43027</v>
      </c>
      <c r="P5" s="33"/>
      <c r="Q5" s="33"/>
      <c r="R5" s="33"/>
      <c r="S5" s="3">
        <v>107352</v>
      </c>
      <c r="T5" s="2" t="s">
        <v>514</v>
      </c>
      <c r="U5" s="103"/>
      <c r="V5" s="4" t="s">
        <v>513</v>
      </c>
      <c r="W5" s="19"/>
    </row>
    <row r="6" spans="1:24">
      <c r="A6" s="163" t="s">
        <v>515</v>
      </c>
      <c r="B6" s="133"/>
      <c r="C6" s="2" t="s">
        <v>18</v>
      </c>
      <c r="D6" s="2" t="s">
        <v>19</v>
      </c>
      <c r="E6" s="99" t="s">
        <v>516</v>
      </c>
      <c r="F6" s="6" t="s">
        <v>38</v>
      </c>
      <c r="G6" s="2" t="s">
        <v>22</v>
      </c>
      <c r="H6" s="2" t="s">
        <v>508</v>
      </c>
      <c r="I6" s="2"/>
      <c r="J6" s="2" t="s">
        <v>517</v>
      </c>
      <c r="K6" s="29" t="s">
        <v>25</v>
      </c>
      <c r="L6" s="29" t="s">
        <v>510</v>
      </c>
      <c r="M6" s="2" t="s">
        <v>511</v>
      </c>
      <c r="N6" s="29" t="s">
        <v>512</v>
      </c>
      <c r="O6" s="33">
        <v>43055</v>
      </c>
      <c r="P6" s="33"/>
      <c r="Q6" s="33"/>
      <c r="R6" s="33"/>
      <c r="S6" s="3">
        <v>99400</v>
      </c>
      <c r="T6" s="2" t="s">
        <v>519</v>
      </c>
      <c r="U6" s="103"/>
      <c r="V6" s="4" t="s">
        <v>518</v>
      </c>
      <c r="W6" s="19"/>
    </row>
    <row r="7" spans="1:24" ht="12.75" customHeight="1">
      <c r="A7" s="164" t="s">
        <v>520</v>
      </c>
      <c r="B7" s="134"/>
      <c r="C7" s="6" t="s">
        <v>18</v>
      </c>
      <c r="D7" s="6" t="s">
        <v>19</v>
      </c>
      <c r="E7" s="124" t="s">
        <v>521</v>
      </c>
      <c r="F7" s="6" t="s">
        <v>75</v>
      </c>
      <c r="G7" s="6" t="s">
        <v>22</v>
      </c>
      <c r="H7" s="6" t="s">
        <v>522</v>
      </c>
      <c r="I7" s="6"/>
      <c r="J7" s="6" t="s">
        <v>523</v>
      </c>
      <c r="K7" s="29" t="s">
        <v>25</v>
      </c>
      <c r="L7" s="29" t="s">
        <v>524</v>
      </c>
      <c r="M7" s="2" t="s">
        <v>525</v>
      </c>
      <c r="N7" s="29" t="s">
        <v>526</v>
      </c>
      <c r="O7" s="34">
        <v>42403</v>
      </c>
      <c r="P7" s="34"/>
      <c r="Q7" s="34"/>
      <c r="R7" s="34"/>
      <c r="S7" s="7">
        <v>104000</v>
      </c>
      <c r="T7" s="6" t="s">
        <v>528</v>
      </c>
      <c r="U7" s="103"/>
      <c r="V7" s="37" t="s">
        <v>527</v>
      </c>
      <c r="W7" s="19"/>
    </row>
    <row r="8" spans="1:24">
      <c r="A8" s="164" t="s">
        <v>529</v>
      </c>
      <c r="B8" s="134"/>
      <c r="C8" s="6" t="s">
        <v>18</v>
      </c>
      <c r="D8" s="6" t="s">
        <v>19</v>
      </c>
      <c r="E8" s="124" t="s">
        <v>521</v>
      </c>
      <c r="F8" s="6" t="s">
        <v>38</v>
      </c>
      <c r="G8" s="6" t="s">
        <v>22</v>
      </c>
      <c r="H8" s="2" t="s">
        <v>530</v>
      </c>
      <c r="I8" s="2"/>
      <c r="J8" s="6" t="s">
        <v>531</v>
      </c>
      <c r="K8" s="29" t="s">
        <v>25</v>
      </c>
      <c r="L8" s="29" t="s">
        <v>532</v>
      </c>
      <c r="M8" s="2" t="s">
        <v>533</v>
      </c>
      <c r="N8" s="29" t="s">
        <v>534</v>
      </c>
      <c r="O8" s="34">
        <v>42873</v>
      </c>
      <c r="P8" s="34"/>
      <c r="Q8" s="34"/>
      <c r="R8" s="34"/>
      <c r="S8" s="7">
        <v>136000</v>
      </c>
      <c r="T8" s="6" t="s">
        <v>536</v>
      </c>
      <c r="U8" s="103"/>
      <c r="V8" s="37" t="s">
        <v>535</v>
      </c>
      <c r="W8" s="19"/>
    </row>
    <row r="9" spans="1:24">
      <c r="A9" s="163" t="s">
        <v>537</v>
      </c>
      <c r="B9" s="133"/>
      <c r="C9" s="2" t="s">
        <v>18</v>
      </c>
      <c r="D9" s="2" t="s">
        <v>19</v>
      </c>
      <c r="E9" s="124" t="s">
        <v>521</v>
      </c>
      <c r="F9" s="6" t="s">
        <v>38</v>
      </c>
      <c r="G9" s="2" t="s">
        <v>22</v>
      </c>
      <c r="H9" s="2" t="s">
        <v>538</v>
      </c>
      <c r="I9" s="2"/>
      <c r="J9" s="6" t="s">
        <v>539</v>
      </c>
      <c r="K9" s="29" t="s">
        <v>25</v>
      </c>
      <c r="L9" s="29" t="s">
        <v>540</v>
      </c>
      <c r="M9" s="2" t="s">
        <v>511</v>
      </c>
      <c r="N9" s="29" t="s">
        <v>541</v>
      </c>
      <c r="O9" s="33">
        <v>42683</v>
      </c>
      <c r="P9" s="33"/>
      <c r="Q9" s="33"/>
      <c r="R9" s="33"/>
      <c r="S9" s="3">
        <v>90000</v>
      </c>
      <c r="T9" s="2" t="s">
        <v>543</v>
      </c>
      <c r="U9" s="103"/>
      <c r="V9" s="4" t="s">
        <v>542</v>
      </c>
      <c r="W9" s="19"/>
    </row>
    <row r="10" spans="1:24">
      <c r="A10" s="163" t="s">
        <v>544</v>
      </c>
      <c r="B10" s="133"/>
      <c r="C10" s="2" t="s">
        <v>18</v>
      </c>
      <c r="D10" s="2" t="s">
        <v>19</v>
      </c>
      <c r="E10" s="124" t="s">
        <v>521</v>
      </c>
      <c r="F10" s="6" t="s">
        <v>38</v>
      </c>
      <c r="G10" s="2" t="s">
        <v>22</v>
      </c>
      <c r="H10" s="2" t="s">
        <v>508</v>
      </c>
      <c r="I10" s="2"/>
      <c r="J10" s="2" t="s">
        <v>545</v>
      </c>
      <c r="K10" s="115" t="s">
        <v>25</v>
      </c>
      <c r="L10" s="29" t="s">
        <v>510</v>
      </c>
      <c r="M10" s="2" t="s">
        <v>511</v>
      </c>
      <c r="N10" s="29" t="s">
        <v>512</v>
      </c>
      <c r="O10" s="33">
        <v>43055</v>
      </c>
      <c r="P10" s="33"/>
      <c r="Q10" s="33"/>
      <c r="R10" s="33"/>
      <c r="S10" s="3">
        <v>99400</v>
      </c>
      <c r="T10" s="2" t="s">
        <v>547</v>
      </c>
      <c r="U10" s="103"/>
      <c r="V10" s="4" t="s">
        <v>546</v>
      </c>
      <c r="W10" s="19"/>
    </row>
    <row r="11" spans="1:24" ht="30">
      <c r="A11" s="164" t="s">
        <v>548</v>
      </c>
      <c r="B11" s="134"/>
      <c r="C11" s="6" t="s">
        <v>18</v>
      </c>
      <c r="D11" s="6" t="s">
        <v>169</v>
      </c>
      <c r="E11" s="6" t="s">
        <v>549</v>
      </c>
      <c r="F11" s="2" t="s">
        <v>550</v>
      </c>
      <c r="G11" s="6" t="s">
        <v>22</v>
      </c>
      <c r="H11" s="2" t="s">
        <v>67</v>
      </c>
      <c r="I11" s="2"/>
      <c r="J11" s="2" t="s">
        <v>551</v>
      </c>
      <c r="K11" s="29" t="s">
        <v>25</v>
      </c>
      <c r="L11" s="29" t="s">
        <v>552</v>
      </c>
      <c r="M11" s="2" t="s">
        <v>553</v>
      </c>
      <c r="N11" s="29" t="s">
        <v>71</v>
      </c>
      <c r="O11" s="34">
        <v>43069</v>
      </c>
      <c r="P11" s="34"/>
      <c r="Q11" s="34"/>
      <c r="R11" s="34"/>
      <c r="S11" s="3">
        <v>80300</v>
      </c>
      <c r="T11" s="6" t="s">
        <v>555</v>
      </c>
      <c r="U11" s="103"/>
      <c r="V11" s="123" t="s">
        <v>554</v>
      </c>
      <c r="W11" s="19"/>
    </row>
    <row r="12" spans="1:24">
      <c r="A12" s="165" t="s">
        <v>556</v>
      </c>
      <c r="B12" s="132">
        <v>5001050</v>
      </c>
      <c r="C12" s="6" t="s">
        <v>18</v>
      </c>
      <c r="D12" s="6" t="s">
        <v>169</v>
      </c>
      <c r="E12" s="26" t="s">
        <v>557</v>
      </c>
      <c r="F12" s="6" t="s">
        <v>558</v>
      </c>
      <c r="G12" s="6" t="s">
        <v>22</v>
      </c>
      <c r="H12" s="2" t="s">
        <v>76</v>
      </c>
      <c r="I12" s="2"/>
      <c r="J12" s="2" t="s">
        <v>559</v>
      </c>
      <c r="K12" s="29" t="s">
        <v>25</v>
      </c>
      <c r="L12" s="29" t="s">
        <v>560</v>
      </c>
      <c r="M12" s="2" t="s">
        <v>79</v>
      </c>
      <c r="N12" s="114" t="s">
        <v>561</v>
      </c>
      <c r="O12" s="34">
        <v>43608</v>
      </c>
      <c r="P12" s="34"/>
      <c r="Q12" s="34"/>
      <c r="R12" s="34"/>
      <c r="S12" s="3">
        <v>115980</v>
      </c>
      <c r="T12" s="6"/>
      <c r="U12" s="103"/>
      <c r="V12" s="37" t="s">
        <v>521</v>
      </c>
      <c r="W12" s="19"/>
    </row>
    <row r="13" spans="1:24" ht="30">
      <c r="A13" s="165" t="s">
        <v>562</v>
      </c>
      <c r="B13" s="132"/>
      <c r="C13" s="6" t="s">
        <v>18</v>
      </c>
      <c r="D13" s="6" t="s">
        <v>19</v>
      </c>
      <c r="E13" s="120" t="s">
        <v>521</v>
      </c>
      <c r="F13" s="6" t="s">
        <v>128</v>
      </c>
      <c r="G13" s="6" t="s">
        <v>22</v>
      </c>
      <c r="H13" s="2" t="s">
        <v>76</v>
      </c>
      <c r="I13" s="2"/>
      <c r="J13" s="2" t="s">
        <v>563</v>
      </c>
      <c r="K13" s="29" t="s">
        <v>25</v>
      </c>
      <c r="L13" s="29" t="s">
        <v>560</v>
      </c>
      <c r="M13" s="2" t="s">
        <v>79</v>
      </c>
      <c r="N13" s="29" t="s">
        <v>71</v>
      </c>
      <c r="O13" s="34">
        <v>43608</v>
      </c>
      <c r="P13" s="34"/>
      <c r="Q13" s="34"/>
      <c r="R13" s="34"/>
      <c r="S13" s="3">
        <v>115980</v>
      </c>
      <c r="T13" s="6" t="s">
        <v>565</v>
      </c>
      <c r="U13" s="103"/>
      <c r="V13" s="123" t="s">
        <v>564</v>
      </c>
      <c r="W13" s="19"/>
    </row>
    <row r="14" spans="1:24" ht="45">
      <c r="A14" s="166" t="s">
        <v>566</v>
      </c>
      <c r="B14" s="135"/>
      <c r="C14" s="6" t="s">
        <v>18</v>
      </c>
      <c r="D14" s="6" t="s">
        <v>169</v>
      </c>
      <c r="E14" s="6" t="s">
        <v>567</v>
      </c>
      <c r="F14" s="6" t="s">
        <v>128</v>
      </c>
      <c r="G14" s="6" t="s">
        <v>568</v>
      </c>
      <c r="H14" s="2" t="s">
        <v>569</v>
      </c>
      <c r="I14" s="2"/>
      <c r="J14" s="122" t="s">
        <v>570</v>
      </c>
      <c r="K14" s="29" t="s">
        <v>25</v>
      </c>
      <c r="L14" s="113" t="s">
        <v>571</v>
      </c>
      <c r="M14" s="2" t="s">
        <v>572</v>
      </c>
      <c r="N14" s="29" t="s">
        <v>573</v>
      </c>
      <c r="O14" s="34" t="s">
        <v>574</v>
      </c>
      <c r="P14" s="34"/>
      <c r="Q14" s="34"/>
      <c r="R14" s="34"/>
      <c r="S14" s="7">
        <v>131482</v>
      </c>
      <c r="T14" s="6" t="s">
        <v>575</v>
      </c>
      <c r="U14" s="103"/>
      <c r="V14" s="123" t="s">
        <v>1906</v>
      </c>
      <c r="W14" s="19"/>
    </row>
    <row r="15" spans="1:24" ht="27">
      <c r="A15" s="161" t="s">
        <v>576</v>
      </c>
      <c r="B15" s="128">
        <v>5001070</v>
      </c>
      <c r="C15" s="20" t="s">
        <v>18</v>
      </c>
      <c r="D15" s="20" t="s">
        <v>19</v>
      </c>
      <c r="E15" s="23" t="s">
        <v>577</v>
      </c>
      <c r="F15" s="20" t="s">
        <v>266</v>
      </c>
      <c r="G15" s="20" t="s">
        <v>22</v>
      </c>
      <c r="H15" s="20" t="s">
        <v>155</v>
      </c>
      <c r="I15" s="20"/>
      <c r="J15" s="23" t="s">
        <v>578</v>
      </c>
      <c r="K15" s="23" t="s">
        <v>25</v>
      </c>
      <c r="L15" s="23" t="s">
        <v>86</v>
      </c>
      <c r="M15" s="20" t="s">
        <v>105</v>
      </c>
      <c r="N15" s="23" t="s">
        <v>28</v>
      </c>
      <c r="O15" s="60">
        <v>43937</v>
      </c>
      <c r="P15" s="60"/>
      <c r="Q15" s="60"/>
      <c r="R15" s="60"/>
      <c r="S15" s="7">
        <v>134000</v>
      </c>
      <c r="T15" s="20" t="s">
        <v>580</v>
      </c>
      <c r="U15" s="103"/>
      <c r="V15" s="119" t="s">
        <v>579</v>
      </c>
      <c r="W15" s="19"/>
    </row>
    <row r="16" spans="1:24">
      <c r="A16" s="167" t="s">
        <v>587</v>
      </c>
      <c r="B16" s="131">
        <v>5001073</v>
      </c>
      <c r="C16" s="20" t="s">
        <v>18</v>
      </c>
      <c r="D16" s="20" t="s">
        <v>19</v>
      </c>
      <c r="E16" s="92" t="s">
        <v>588</v>
      </c>
      <c r="F16" s="116" t="s">
        <v>75</v>
      </c>
      <c r="G16" s="20" t="s">
        <v>22</v>
      </c>
      <c r="H16" s="20" t="s">
        <v>155</v>
      </c>
      <c r="I16" s="20"/>
      <c r="J16" s="23" t="s">
        <v>589</v>
      </c>
      <c r="K16" s="115" t="s">
        <v>41</v>
      </c>
      <c r="L16" s="23" t="s">
        <v>86</v>
      </c>
      <c r="M16" s="20" t="s">
        <v>105</v>
      </c>
      <c r="N16" s="23" t="s">
        <v>28</v>
      </c>
      <c r="O16" s="60">
        <v>43938</v>
      </c>
      <c r="P16" s="60"/>
      <c r="Q16" s="60"/>
      <c r="R16" s="60"/>
      <c r="S16" s="7">
        <v>134000</v>
      </c>
      <c r="T16" s="20" t="s">
        <v>591</v>
      </c>
      <c r="U16" s="107" t="s">
        <v>218</v>
      </c>
      <c r="V16" s="57" t="s">
        <v>590</v>
      </c>
      <c r="W16" s="19"/>
    </row>
    <row r="17" spans="1:22" customFormat="1">
      <c r="A17" s="168" t="s">
        <v>592</v>
      </c>
      <c r="B17" s="131"/>
      <c r="C17" s="29" t="s">
        <v>18</v>
      </c>
      <c r="D17" s="23" t="s">
        <v>19</v>
      </c>
      <c r="E17" s="112" t="s">
        <v>593</v>
      </c>
      <c r="F17" s="28" t="s">
        <v>594</v>
      </c>
      <c r="G17" s="6" t="s">
        <v>22</v>
      </c>
      <c r="H17" s="20" t="s">
        <v>249</v>
      </c>
      <c r="I17" s="20"/>
      <c r="J17" s="2" t="s">
        <v>595</v>
      </c>
      <c r="K17" s="29" t="s">
        <v>25</v>
      </c>
      <c r="L17" s="29" t="s">
        <v>251</v>
      </c>
      <c r="M17" s="2" t="s">
        <v>596</v>
      </c>
      <c r="N17" s="23" t="s">
        <v>597</v>
      </c>
      <c r="O17" s="34">
        <v>44585</v>
      </c>
      <c r="P17" s="34"/>
      <c r="Q17" s="34"/>
      <c r="R17" s="34"/>
      <c r="S17" s="3">
        <v>89800</v>
      </c>
      <c r="T17" s="23" t="s">
        <v>599</v>
      </c>
      <c r="U17" s="107" t="s">
        <v>600</v>
      </c>
      <c r="V17" s="57" t="s">
        <v>598</v>
      </c>
    </row>
    <row r="81" spans="1:2">
      <c r="A81" s="62" t="s">
        <v>932</v>
      </c>
      <c r="B81" s="6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62FB0-558E-42B4-A380-28054DCF7630}">
  <sheetPr codeName="Sheet5"/>
  <dimension ref="A1:Y56"/>
  <sheetViews>
    <sheetView topLeftCell="D1" workbookViewId="0">
      <selection activeCell="X2" sqref="X2"/>
    </sheetView>
  </sheetViews>
  <sheetFormatPr defaultRowHeight="15"/>
  <cols>
    <col min="1" max="1" width="19.140625" customWidth="1"/>
    <col min="2" max="2" width="13.42578125" customWidth="1"/>
    <col min="5" max="5" width="10" customWidth="1"/>
    <col min="7" max="7" width="11" customWidth="1"/>
    <col min="10" max="10" width="11.140625" customWidth="1"/>
    <col min="13" max="13" width="11.140625" customWidth="1"/>
    <col min="15" max="15" width="10.42578125" bestFit="1" customWidth="1"/>
    <col min="16" max="16" width="22.140625" customWidth="1"/>
    <col min="17" max="18" width="12.28515625" customWidth="1"/>
    <col min="19" max="19" width="10" customWidth="1"/>
    <col min="21" max="21" width="12.140625" customWidth="1"/>
    <col min="23" max="23" width="12" customWidth="1"/>
    <col min="25" max="25" width="20.85546875" customWidth="1"/>
    <col min="29" max="29" width="11.5703125" bestFit="1" customWidth="1"/>
  </cols>
  <sheetData>
    <row r="1" spans="1:24">
      <c r="A1" s="160" t="s">
        <v>0</v>
      </c>
      <c r="B1" s="16" t="s">
        <v>1214</v>
      </c>
      <c r="C1" s="17" t="s">
        <v>1</v>
      </c>
      <c r="D1" s="17" t="s">
        <v>2</v>
      </c>
      <c r="E1" s="30" t="s">
        <v>3</v>
      </c>
      <c r="F1" s="17" t="s">
        <v>4</v>
      </c>
      <c r="G1" s="17" t="s">
        <v>5</v>
      </c>
      <c r="H1" s="17" t="s">
        <v>6</v>
      </c>
      <c r="I1" s="17" t="s">
        <v>1764</v>
      </c>
      <c r="J1" s="17" t="s">
        <v>7</v>
      </c>
      <c r="K1" s="30" t="s">
        <v>8</v>
      </c>
      <c r="L1" s="30" t="s">
        <v>9</v>
      </c>
      <c r="M1" s="17" t="s">
        <v>10</v>
      </c>
      <c r="N1" s="30" t="s">
        <v>11</v>
      </c>
      <c r="O1" s="59" t="s">
        <v>12</v>
      </c>
      <c r="P1" s="59" t="s">
        <v>1666</v>
      </c>
      <c r="Q1" s="59" t="s">
        <v>1697</v>
      </c>
      <c r="R1" s="59" t="s">
        <v>1698</v>
      </c>
      <c r="S1" s="18" t="s">
        <v>13</v>
      </c>
      <c r="T1" s="17" t="s">
        <v>15</v>
      </c>
      <c r="U1" s="102" t="s">
        <v>16</v>
      </c>
      <c r="V1" s="93" t="s">
        <v>14</v>
      </c>
      <c r="W1" s="118" t="s">
        <v>1907</v>
      </c>
      <c r="X1" s="118" t="s">
        <v>1909</v>
      </c>
    </row>
    <row r="2" spans="1:24" s="81" customFormat="1">
      <c r="A2" s="172" t="s">
        <v>601</v>
      </c>
      <c r="B2" s="136"/>
      <c r="C2" s="39" t="s">
        <v>18</v>
      </c>
      <c r="D2" s="39" t="s">
        <v>19</v>
      </c>
      <c r="E2" s="39" t="s">
        <v>602</v>
      </c>
      <c r="F2" s="45" t="s">
        <v>603</v>
      </c>
      <c r="G2" s="39" t="s">
        <v>604</v>
      </c>
      <c r="H2" s="39" t="s">
        <v>605</v>
      </c>
      <c r="I2" s="39"/>
      <c r="J2" s="39" t="s">
        <v>606</v>
      </c>
      <c r="K2" s="45" t="s">
        <v>25</v>
      </c>
      <c r="L2" s="45" t="s">
        <v>607</v>
      </c>
      <c r="M2" s="39" t="s">
        <v>608</v>
      </c>
      <c r="N2" s="45" t="s">
        <v>561</v>
      </c>
      <c r="O2" s="43">
        <v>41885</v>
      </c>
      <c r="P2" s="43"/>
      <c r="Q2" s="43"/>
      <c r="R2" s="43"/>
      <c r="S2" s="44">
        <v>68533</v>
      </c>
      <c r="T2" s="39"/>
      <c r="U2" s="108" t="s">
        <v>610</v>
      </c>
      <c r="V2" s="40" t="s">
        <v>609</v>
      </c>
    </row>
    <row r="3" spans="1:24" s="81" customFormat="1">
      <c r="A3" s="172" t="s">
        <v>611</v>
      </c>
      <c r="B3" s="136"/>
      <c r="C3" s="39" t="s">
        <v>18</v>
      </c>
      <c r="D3" s="39" t="s">
        <v>19</v>
      </c>
      <c r="E3" s="39" t="s">
        <v>612</v>
      </c>
      <c r="F3" s="45" t="s">
        <v>603</v>
      </c>
      <c r="G3" s="39" t="s">
        <v>22</v>
      </c>
      <c r="H3" s="39" t="s">
        <v>76</v>
      </c>
      <c r="I3" s="39"/>
      <c r="J3" s="39" t="s">
        <v>613</v>
      </c>
      <c r="K3" s="45" t="s">
        <v>25</v>
      </c>
      <c r="L3" s="45" t="s">
        <v>78</v>
      </c>
      <c r="M3" s="39" t="s">
        <v>614</v>
      </c>
      <c r="N3" s="45" t="s">
        <v>561</v>
      </c>
      <c r="O3" s="43">
        <v>43633</v>
      </c>
      <c r="P3" s="43"/>
      <c r="Q3" s="43"/>
      <c r="R3" s="43"/>
      <c r="S3" s="44">
        <v>120980</v>
      </c>
      <c r="T3" s="39" t="s">
        <v>616</v>
      </c>
      <c r="U3" s="108"/>
      <c r="V3" s="51" t="s">
        <v>615</v>
      </c>
    </row>
    <row r="4" spans="1:24" s="19" customFormat="1">
      <c r="A4" s="173" t="s">
        <v>617</v>
      </c>
      <c r="B4" s="137"/>
      <c r="C4" s="39" t="s">
        <v>18</v>
      </c>
      <c r="D4" s="39" t="s">
        <v>618</v>
      </c>
      <c r="E4" s="39" t="s">
        <v>619</v>
      </c>
      <c r="F4" s="45" t="s">
        <v>603</v>
      </c>
      <c r="G4" s="39" t="s">
        <v>22</v>
      </c>
      <c r="H4" s="39" t="s">
        <v>620</v>
      </c>
      <c r="I4" s="39"/>
      <c r="J4" s="39" t="s">
        <v>621</v>
      </c>
      <c r="K4" s="45" t="s">
        <v>25</v>
      </c>
      <c r="L4" s="45" t="s">
        <v>78</v>
      </c>
      <c r="M4" s="39" t="s">
        <v>622</v>
      </c>
      <c r="N4" s="75" t="s">
        <v>28</v>
      </c>
      <c r="O4" s="43">
        <v>43403</v>
      </c>
      <c r="P4" s="43"/>
      <c r="Q4" s="43"/>
      <c r="R4" s="43"/>
      <c r="S4" s="44">
        <v>125000</v>
      </c>
      <c r="T4" s="39" t="s">
        <v>624</v>
      </c>
      <c r="U4" s="108"/>
      <c r="V4" s="51" t="s">
        <v>623</v>
      </c>
    </row>
    <row r="5" spans="1:24" s="19" customFormat="1">
      <c r="A5" s="172" t="s">
        <v>625</v>
      </c>
      <c r="B5" s="136"/>
      <c r="C5" s="39" t="s">
        <v>18</v>
      </c>
      <c r="D5" s="39" t="s">
        <v>618</v>
      </c>
      <c r="E5" s="39" t="s">
        <v>626</v>
      </c>
      <c r="F5" s="45" t="s">
        <v>603</v>
      </c>
      <c r="G5" s="39" t="s">
        <v>22</v>
      </c>
      <c r="H5" s="39" t="s">
        <v>627</v>
      </c>
      <c r="I5" s="39"/>
      <c r="J5" s="39" t="s">
        <v>628</v>
      </c>
      <c r="K5" s="45" t="s">
        <v>25</v>
      </c>
      <c r="L5" s="45" t="s">
        <v>629</v>
      </c>
      <c r="M5" s="39" t="s">
        <v>630</v>
      </c>
      <c r="N5" s="45" t="s">
        <v>28</v>
      </c>
      <c r="O5" s="43">
        <v>43395</v>
      </c>
      <c r="P5" s="43"/>
      <c r="Q5" s="43"/>
      <c r="R5" s="43"/>
      <c r="S5" s="44">
        <v>122000</v>
      </c>
      <c r="T5" s="39" t="s">
        <v>631</v>
      </c>
      <c r="U5" s="108"/>
      <c r="V5" s="51" t="s">
        <v>202</v>
      </c>
    </row>
    <row r="6" spans="1:24" s="81" customFormat="1">
      <c r="A6" s="172" t="s">
        <v>632</v>
      </c>
      <c r="B6" s="136"/>
      <c r="C6" s="39" t="s">
        <v>18</v>
      </c>
      <c r="D6" s="39" t="s">
        <v>618</v>
      </c>
      <c r="E6" s="39" t="s">
        <v>633</v>
      </c>
      <c r="F6" s="45" t="s">
        <v>603</v>
      </c>
      <c r="G6" s="39" t="s">
        <v>22</v>
      </c>
      <c r="H6" s="39" t="s">
        <v>634</v>
      </c>
      <c r="I6" s="39"/>
      <c r="J6" s="39" t="s">
        <v>635</v>
      </c>
      <c r="K6" s="45" t="s">
        <v>636</v>
      </c>
      <c r="L6" s="45" t="s">
        <v>552</v>
      </c>
      <c r="M6" s="39" t="s">
        <v>70</v>
      </c>
      <c r="N6" s="45" t="s">
        <v>637</v>
      </c>
      <c r="O6" s="43">
        <v>43318</v>
      </c>
      <c r="P6" s="43"/>
      <c r="Q6" s="43"/>
      <c r="R6" s="43"/>
      <c r="S6" s="44">
        <v>130600</v>
      </c>
      <c r="T6" s="39" t="s">
        <v>639</v>
      </c>
      <c r="U6" s="108"/>
      <c r="V6" s="51" t="s">
        <v>638</v>
      </c>
    </row>
    <row r="7" spans="1:24" s="81" customFormat="1" ht="13.5" customHeight="1">
      <c r="A7" s="172" t="s">
        <v>640</v>
      </c>
      <c r="B7" s="136"/>
      <c r="C7" s="39" t="s">
        <v>18</v>
      </c>
      <c r="D7" s="39" t="s">
        <v>641</v>
      </c>
      <c r="E7" s="39" t="s">
        <v>642</v>
      </c>
      <c r="F7" s="45" t="s">
        <v>603</v>
      </c>
      <c r="G7" s="39" t="s">
        <v>643</v>
      </c>
      <c r="H7" s="39" t="s">
        <v>644</v>
      </c>
      <c r="I7" s="39"/>
      <c r="J7" s="39" t="s">
        <v>645</v>
      </c>
      <c r="K7" s="45" t="s">
        <v>25</v>
      </c>
      <c r="L7" s="45" t="s">
        <v>646</v>
      </c>
      <c r="M7" s="39" t="s">
        <v>533</v>
      </c>
      <c r="N7" s="45" t="s">
        <v>647</v>
      </c>
      <c r="O7" s="43" t="s">
        <v>648</v>
      </c>
      <c r="P7" s="43"/>
      <c r="Q7" s="43"/>
      <c r="R7" s="43"/>
      <c r="S7" s="44">
        <v>96000</v>
      </c>
      <c r="T7" s="39" t="s">
        <v>650</v>
      </c>
      <c r="U7" s="108"/>
      <c r="V7" s="51" t="s">
        <v>649</v>
      </c>
    </row>
    <row r="8" spans="1:24" s="81" customFormat="1">
      <c r="A8" s="172" t="s">
        <v>651</v>
      </c>
      <c r="B8" s="136"/>
      <c r="C8" s="39" t="s">
        <v>18</v>
      </c>
      <c r="D8" s="39" t="s">
        <v>618</v>
      </c>
      <c r="E8" s="39" t="s">
        <v>618</v>
      </c>
      <c r="F8" s="45" t="s">
        <v>603</v>
      </c>
      <c r="G8" s="39" t="s">
        <v>22</v>
      </c>
      <c r="H8" s="39" t="s">
        <v>67</v>
      </c>
      <c r="I8" s="39"/>
      <c r="J8" s="39" t="s">
        <v>652</v>
      </c>
      <c r="K8" s="45" t="s">
        <v>636</v>
      </c>
      <c r="L8" s="45" t="s">
        <v>552</v>
      </c>
      <c r="M8" s="39" t="s">
        <v>553</v>
      </c>
      <c r="N8" s="45" t="s">
        <v>561</v>
      </c>
      <c r="O8" s="43">
        <v>43069</v>
      </c>
      <c r="P8" s="43"/>
      <c r="Q8" s="43"/>
      <c r="R8" s="43"/>
      <c r="S8" s="44">
        <v>80300</v>
      </c>
      <c r="T8" s="39"/>
      <c r="U8" s="108"/>
      <c r="V8" s="51" t="s">
        <v>653</v>
      </c>
    </row>
    <row r="9" spans="1:24" s="81" customFormat="1">
      <c r="A9" s="172" t="s">
        <v>654</v>
      </c>
      <c r="B9" s="136"/>
      <c r="C9" s="39" t="s">
        <v>18</v>
      </c>
      <c r="D9" s="39" t="s">
        <v>655</v>
      </c>
      <c r="E9" s="39" t="s">
        <v>642</v>
      </c>
      <c r="F9" s="45" t="s">
        <v>603</v>
      </c>
      <c r="G9" s="39" t="s">
        <v>22</v>
      </c>
      <c r="H9" s="39" t="s">
        <v>530</v>
      </c>
      <c r="I9" s="39"/>
      <c r="J9" s="39" t="s">
        <v>656</v>
      </c>
      <c r="K9" s="45" t="s">
        <v>25</v>
      </c>
      <c r="L9" s="45" t="s">
        <v>532</v>
      </c>
      <c r="M9" s="39" t="s">
        <v>533</v>
      </c>
      <c r="N9" s="45" t="s">
        <v>534</v>
      </c>
      <c r="O9" s="43">
        <v>42873</v>
      </c>
      <c r="P9" s="43"/>
      <c r="Q9" s="43"/>
      <c r="R9" s="43"/>
      <c r="S9" s="44">
        <v>136000</v>
      </c>
      <c r="T9" s="39" t="s">
        <v>658</v>
      </c>
      <c r="U9" s="108"/>
      <c r="V9" s="51" t="s">
        <v>657</v>
      </c>
    </row>
    <row r="10" spans="1:24" s="81" customFormat="1">
      <c r="A10" s="172" t="s">
        <v>659</v>
      </c>
      <c r="B10" s="136"/>
      <c r="C10" s="39" t="s">
        <v>18</v>
      </c>
      <c r="D10" s="39" t="s">
        <v>660</v>
      </c>
      <c r="E10" s="39" t="s">
        <v>661</v>
      </c>
      <c r="F10" s="45" t="s">
        <v>603</v>
      </c>
      <c r="G10" s="39" t="s">
        <v>22</v>
      </c>
      <c r="H10" s="39" t="s">
        <v>522</v>
      </c>
      <c r="I10" s="39"/>
      <c r="J10" s="39" t="s">
        <v>662</v>
      </c>
      <c r="K10" s="45" t="s">
        <v>25</v>
      </c>
      <c r="L10" s="45" t="s">
        <v>524</v>
      </c>
      <c r="M10" s="39" t="s">
        <v>525</v>
      </c>
      <c r="N10" s="45" t="s">
        <v>663</v>
      </c>
      <c r="O10" s="43">
        <v>42440</v>
      </c>
      <c r="P10" s="43"/>
      <c r="Q10" s="43"/>
      <c r="R10" s="43"/>
      <c r="S10" s="44">
        <v>93000</v>
      </c>
      <c r="T10" s="39" t="s">
        <v>664</v>
      </c>
      <c r="U10" s="108"/>
      <c r="V10" s="51" t="s">
        <v>202</v>
      </c>
    </row>
    <row r="11" spans="1:24" s="81" customFormat="1">
      <c r="A11" s="165" t="s">
        <v>665</v>
      </c>
      <c r="B11" s="132"/>
      <c r="C11" s="6" t="s">
        <v>18</v>
      </c>
      <c r="D11" s="27" t="s">
        <v>666</v>
      </c>
      <c r="E11" s="6" t="s">
        <v>667</v>
      </c>
      <c r="F11" s="6" t="s">
        <v>666</v>
      </c>
      <c r="G11" s="6" t="s">
        <v>22</v>
      </c>
      <c r="H11" s="6" t="s">
        <v>522</v>
      </c>
      <c r="I11" s="6"/>
      <c r="J11" s="6" t="s">
        <v>668</v>
      </c>
      <c r="K11" s="29" t="s">
        <v>636</v>
      </c>
      <c r="L11" s="29" t="s">
        <v>524</v>
      </c>
      <c r="M11" s="2" t="s">
        <v>525</v>
      </c>
      <c r="N11" s="29" t="s">
        <v>669</v>
      </c>
      <c r="O11" s="34">
        <v>42440</v>
      </c>
      <c r="P11" s="34"/>
      <c r="Q11" s="34"/>
      <c r="R11" s="34"/>
      <c r="S11" s="7">
        <v>93000</v>
      </c>
      <c r="T11" s="6"/>
      <c r="U11" s="103"/>
      <c r="V11" s="41"/>
    </row>
    <row r="12" spans="1:24" s="81" customFormat="1">
      <c r="A12" s="172" t="s">
        <v>670</v>
      </c>
      <c r="B12" s="136"/>
      <c r="C12" s="39" t="s">
        <v>18</v>
      </c>
      <c r="D12" s="39" t="s">
        <v>660</v>
      </c>
      <c r="E12" s="39" t="s">
        <v>661</v>
      </c>
      <c r="F12" s="45" t="s">
        <v>603</v>
      </c>
      <c r="G12" s="39" t="s">
        <v>22</v>
      </c>
      <c r="H12" s="39" t="s">
        <v>522</v>
      </c>
      <c r="I12" s="39"/>
      <c r="J12" s="39" t="s">
        <v>671</v>
      </c>
      <c r="K12" s="45" t="s">
        <v>25</v>
      </c>
      <c r="L12" s="45" t="s">
        <v>524</v>
      </c>
      <c r="M12" s="39" t="s">
        <v>525</v>
      </c>
      <c r="N12" s="45" t="s">
        <v>526</v>
      </c>
      <c r="O12" s="43">
        <v>42374</v>
      </c>
      <c r="P12" s="43"/>
      <c r="Q12" s="43"/>
      <c r="R12" s="43"/>
      <c r="S12" s="44">
        <v>104000</v>
      </c>
      <c r="T12" s="39" t="s">
        <v>673</v>
      </c>
      <c r="U12" s="108"/>
      <c r="V12" s="51" t="s">
        <v>672</v>
      </c>
    </row>
    <row r="13" spans="1:24" s="81" customFormat="1">
      <c r="A13" s="172" t="s">
        <v>674</v>
      </c>
      <c r="B13" s="136"/>
      <c r="C13" s="39" t="s">
        <v>18</v>
      </c>
      <c r="D13" s="39" t="s">
        <v>675</v>
      </c>
      <c r="E13" s="39" t="s">
        <v>642</v>
      </c>
      <c r="F13" s="45" t="s">
        <v>603</v>
      </c>
      <c r="G13" s="39" t="s">
        <v>22</v>
      </c>
      <c r="H13" s="39" t="s">
        <v>522</v>
      </c>
      <c r="I13" s="39"/>
      <c r="J13" s="39" t="s">
        <v>676</v>
      </c>
      <c r="K13" s="45" t="s">
        <v>25</v>
      </c>
      <c r="L13" s="45" t="s">
        <v>524</v>
      </c>
      <c r="M13" s="39" t="s">
        <v>525</v>
      </c>
      <c r="N13" s="45" t="s">
        <v>526</v>
      </c>
      <c r="O13" s="43">
        <v>42374</v>
      </c>
      <c r="P13" s="43"/>
      <c r="Q13" s="43"/>
      <c r="R13" s="43"/>
      <c r="S13" s="44">
        <v>104000</v>
      </c>
      <c r="T13" s="39" t="s">
        <v>678</v>
      </c>
      <c r="U13" s="108"/>
      <c r="V13" s="51" t="s">
        <v>677</v>
      </c>
    </row>
    <row r="14" spans="1:24" s="81" customFormat="1">
      <c r="A14" s="174" t="s">
        <v>679</v>
      </c>
      <c r="B14" s="138"/>
      <c r="C14" s="52" t="s">
        <v>18</v>
      </c>
      <c r="D14" s="45" t="s">
        <v>680</v>
      </c>
      <c r="E14" s="52" t="s">
        <v>681</v>
      </c>
      <c r="F14" s="45" t="s">
        <v>603</v>
      </c>
      <c r="G14" s="52" t="s">
        <v>22</v>
      </c>
      <c r="H14" s="52" t="s">
        <v>682</v>
      </c>
      <c r="I14" s="52"/>
      <c r="J14" s="52" t="s">
        <v>683</v>
      </c>
      <c r="K14" s="45" t="s">
        <v>25</v>
      </c>
      <c r="L14" s="45" t="s">
        <v>607</v>
      </c>
      <c r="M14" s="45" t="s">
        <v>684</v>
      </c>
      <c r="N14" s="45" t="s">
        <v>685</v>
      </c>
      <c r="O14" s="78">
        <v>42089</v>
      </c>
      <c r="P14" s="78"/>
      <c r="Q14" s="78"/>
      <c r="R14" s="78"/>
      <c r="S14" s="77">
        <v>78000</v>
      </c>
      <c r="T14" s="52" t="s">
        <v>687</v>
      </c>
      <c r="U14" s="105"/>
      <c r="V14" s="94" t="s">
        <v>686</v>
      </c>
    </row>
    <row r="15" spans="1:24" s="81" customFormat="1">
      <c r="A15" s="172" t="s">
        <v>566</v>
      </c>
      <c r="B15" s="136"/>
      <c r="C15" s="39" t="s">
        <v>18</v>
      </c>
      <c r="D15" s="39" t="s">
        <v>688</v>
      </c>
      <c r="E15" s="39" t="s">
        <v>642</v>
      </c>
      <c r="F15" s="45" t="s">
        <v>603</v>
      </c>
      <c r="G15" s="39" t="s">
        <v>568</v>
      </c>
      <c r="H15" s="39" t="s">
        <v>689</v>
      </c>
      <c r="I15" s="39"/>
      <c r="J15" s="39" t="s">
        <v>690</v>
      </c>
      <c r="K15" s="45" t="s">
        <v>585</v>
      </c>
      <c r="L15" s="45" t="s">
        <v>691</v>
      </c>
      <c r="M15" s="39" t="s">
        <v>692</v>
      </c>
      <c r="N15" s="45" t="s">
        <v>693</v>
      </c>
      <c r="O15" s="43">
        <v>42186</v>
      </c>
      <c r="P15" s="43"/>
      <c r="Q15" s="43"/>
      <c r="R15" s="43"/>
      <c r="S15" s="44">
        <v>96000</v>
      </c>
      <c r="T15" s="39"/>
      <c r="U15" s="108"/>
      <c r="V15" s="51" t="s">
        <v>694</v>
      </c>
    </row>
    <row r="16" spans="1:24" s="81" customFormat="1">
      <c r="A16" s="163" t="s">
        <v>695</v>
      </c>
      <c r="B16" s="133"/>
      <c r="C16" s="6" t="s">
        <v>18</v>
      </c>
      <c r="D16" s="35" t="s">
        <v>666</v>
      </c>
      <c r="E16" s="6" t="s">
        <v>609</v>
      </c>
      <c r="F16" s="6" t="s">
        <v>666</v>
      </c>
      <c r="G16" s="2" t="s">
        <v>604</v>
      </c>
      <c r="H16" s="6" t="s">
        <v>605</v>
      </c>
      <c r="I16" s="6"/>
      <c r="J16" s="6" t="s">
        <v>696</v>
      </c>
      <c r="K16" s="29" t="s">
        <v>697</v>
      </c>
      <c r="L16" s="29" t="s">
        <v>607</v>
      </c>
      <c r="M16" s="2" t="s">
        <v>525</v>
      </c>
      <c r="N16" s="29" t="s">
        <v>561</v>
      </c>
      <c r="O16" s="34">
        <v>41656</v>
      </c>
      <c r="P16" s="34"/>
      <c r="Q16" s="34"/>
      <c r="R16" s="34"/>
      <c r="S16" s="13">
        <v>75083</v>
      </c>
      <c r="T16" s="12"/>
      <c r="U16" s="103"/>
      <c r="V16" s="95" t="s">
        <v>698</v>
      </c>
    </row>
    <row r="17" spans="1:22" s="81" customFormat="1">
      <c r="A17" s="172" t="s">
        <v>699</v>
      </c>
      <c r="B17" s="136"/>
      <c r="C17" s="39" t="s">
        <v>18</v>
      </c>
      <c r="D17" s="87" t="s">
        <v>700</v>
      </c>
      <c r="E17" s="39" t="s">
        <v>642</v>
      </c>
      <c r="F17" s="45" t="s">
        <v>603</v>
      </c>
      <c r="G17" s="39" t="s">
        <v>604</v>
      </c>
      <c r="H17" s="39" t="s">
        <v>701</v>
      </c>
      <c r="I17" s="39"/>
      <c r="J17" s="39" t="s">
        <v>702</v>
      </c>
      <c r="K17" s="45" t="s">
        <v>25</v>
      </c>
      <c r="L17" s="45" t="s">
        <v>703</v>
      </c>
      <c r="M17" s="39" t="s">
        <v>704</v>
      </c>
      <c r="N17" s="45" t="s">
        <v>561</v>
      </c>
      <c r="O17" s="43">
        <v>41724</v>
      </c>
      <c r="P17" s="43"/>
      <c r="Q17" s="43"/>
      <c r="R17" s="43"/>
      <c r="S17" s="44">
        <v>75083</v>
      </c>
      <c r="T17" s="39" t="s">
        <v>706</v>
      </c>
      <c r="U17" s="108"/>
      <c r="V17" s="51" t="s">
        <v>705</v>
      </c>
    </row>
    <row r="18" spans="1:22" s="81" customFormat="1">
      <c r="A18" s="172" t="s">
        <v>707</v>
      </c>
      <c r="B18" s="136"/>
      <c r="C18" s="39" t="s">
        <v>18</v>
      </c>
      <c r="D18" s="39" t="s">
        <v>618</v>
      </c>
      <c r="E18" s="39" t="s">
        <v>708</v>
      </c>
      <c r="F18" s="45" t="s">
        <v>603</v>
      </c>
      <c r="G18" s="39" t="s">
        <v>604</v>
      </c>
      <c r="H18" s="39" t="s">
        <v>701</v>
      </c>
      <c r="I18" s="39"/>
      <c r="J18" s="39" t="s">
        <v>709</v>
      </c>
      <c r="K18" s="45" t="s">
        <v>25</v>
      </c>
      <c r="L18" s="45" t="s">
        <v>703</v>
      </c>
      <c r="M18" s="39" t="s">
        <v>704</v>
      </c>
      <c r="N18" s="45" t="s">
        <v>710</v>
      </c>
      <c r="O18" s="43">
        <v>41656</v>
      </c>
      <c r="P18" s="43"/>
      <c r="Q18" s="43"/>
      <c r="R18" s="43"/>
      <c r="S18" s="88">
        <v>76171</v>
      </c>
      <c r="T18" s="39"/>
      <c r="U18" s="108"/>
      <c r="V18" s="51" t="s">
        <v>711</v>
      </c>
    </row>
    <row r="19" spans="1:22" s="32" customFormat="1">
      <c r="A19" s="172" t="s">
        <v>712</v>
      </c>
      <c r="B19" s="136"/>
      <c r="C19" s="87" t="s">
        <v>18</v>
      </c>
      <c r="D19" s="39" t="s">
        <v>618</v>
      </c>
      <c r="E19" s="39" t="s">
        <v>713</v>
      </c>
      <c r="F19" s="45" t="s">
        <v>603</v>
      </c>
      <c r="G19" s="39" t="s">
        <v>604</v>
      </c>
      <c r="H19" s="39" t="s">
        <v>714</v>
      </c>
      <c r="I19" s="39"/>
      <c r="J19" s="39" t="s">
        <v>715</v>
      </c>
      <c r="K19" s="45" t="s">
        <v>25</v>
      </c>
      <c r="L19" s="45" t="s">
        <v>716</v>
      </c>
      <c r="M19" s="39" t="s">
        <v>717</v>
      </c>
      <c r="N19" s="45" t="s">
        <v>561</v>
      </c>
      <c r="O19" s="43">
        <v>41493</v>
      </c>
      <c r="P19" s="43"/>
      <c r="Q19" s="43"/>
      <c r="R19" s="43"/>
      <c r="S19" s="44">
        <v>73174</v>
      </c>
      <c r="T19" s="39" t="s">
        <v>719</v>
      </c>
      <c r="U19" s="108"/>
      <c r="V19" s="51" t="s">
        <v>718</v>
      </c>
    </row>
    <row r="20" spans="1:22" s="32" customFormat="1">
      <c r="A20" s="174" t="s">
        <v>720</v>
      </c>
      <c r="B20" s="138"/>
      <c r="C20" s="52" t="s">
        <v>18</v>
      </c>
      <c r="D20" s="45" t="s">
        <v>680</v>
      </c>
      <c r="E20" s="52" t="s">
        <v>721</v>
      </c>
      <c r="F20" s="45" t="s">
        <v>603</v>
      </c>
      <c r="G20" s="45" t="s">
        <v>582</v>
      </c>
      <c r="H20" s="52" t="s">
        <v>722</v>
      </c>
      <c r="I20" s="52"/>
      <c r="J20" s="52" t="s">
        <v>723</v>
      </c>
      <c r="K20" s="45" t="s">
        <v>25</v>
      </c>
      <c r="L20" s="45" t="s">
        <v>724</v>
      </c>
      <c r="M20" s="45" t="s">
        <v>725</v>
      </c>
      <c r="N20" s="45" t="s">
        <v>726</v>
      </c>
      <c r="O20" s="78" t="s">
        <v>727</v>
      </c>
      <c r="P20" s="78"/>
      <c r="Q20" s="78"/>
      <c r="R20" s="78"/>
      <c r="S20" s="77"/>
      <c r="T20" s="52" t="s">
        <v>729</v>
      </c>
      <c r="U20" s="105"/>
      <c r="V20" s="94" t="s">
        <v>728</v>
      </c>
    </row>
    <row r="21" spans="1:22" s="32" customFormat="1">
      <c r="A21" s="174" t="s">
        <v>730</v>
      </c>
      <c r="B21" s="138"/>
      <c r="C21" s="52" t="s">
        <v>18</v>
      </c>
      <c r="D21" s="45" t="s">
        <v>680</v>
      </c>
      <c r="E21" s="52" t="s">
        <v>731</v>
      </c>
      <c r="F21" s="45" t="s">
        <v>603</v>
      </c>
      <c r="G21" s="45" t="s">
        <v>582</v>
      </c>
      <c r="H21" s="52" t="s">
        <v>732</v>
      </c>
      <c r="I21" s="52"/>
      <c r="J21" s="52" t="s">
        <v>733</v>
      </c>
      <c r="K21" s="45" t="s">
        <v>25</v>
      </c>
      <c r="L21" s="45" t="s">
        <v>724</v>
      </c>
      <c r="M21" s="45" t="s">
        <v>725</v>
      </c>
      <c r="N21" s="45" t="s">
        <v>726</v>
      </c>
      <c r="O21" s="78">
        <v>41091</v>
      </c>
      <c r="P21" s="78"/>
      <c r="Q21" s="78"/>
      <c r="R21" s="78"/>
      <c r="S21" s="77"/>
      <c r="T21" s="52" t="s">
        <v>735</v>
      </c>
      <c r="U21" s="105"/>
      <c r="V21" s="94" t="s">
        <v>734</v>
      </c>
    </row>
    <row r="22" spans="1:22" s="32" customFormat="1">
      <c r="A22" s="174" t="s">
        <v>736</v>
      </c>
      <c r="B22" s="138"/>
      <c r="C22" s="52" t="s">
        <v>18</v>
      </c>
      <c r="D22" s="45" t="s">
        <v>680</v>
      </c>
      <c r="E22" s="52" t="s">
        <v>737</v>
      </c>
      <c r="F22" s="45" t="s">
        <v>603</v>
      </c>
      <c r="G22" s="52" t="s">
        <v>738</v>
      </c>
      <c r="H22" s="52" t="s">
        <v>739</v>
      </c>
      <c r="I22" s="52"/>
      <c r="J22" s="52" t="s">
        <v>740</v>
      </c>
      <c r="K22" s="45" t="s">
        <v>741</v>
      </c>
      <c r="L22" s="45" t="s">
        <v>742</v>
      </c>
      <c r="M22" s="45" t="s">
        <v>743</v>
      </c>
      <c r="N22" s="45" t="s">
        <v>744</v>
      </c>
      <c r="O22" s="78">
        <v>39692</v>
      </c>
      <c r="P22" s="78"/>
      <c r="Q22" s="78"/>
      <c r="R22" s="78"/>
      <c r="S22" s="77">
        <v>200000</v>
      </c>
      <c r="T22" s="52"/>
      <c r="U22" s="105"/>
      <c r="V22" s="94"/>
    </row>
    <row r="23" spans="1:22" s="81" customFormat="1">
      <c r="A23" s="175" t="s">
        <v>745</v>
      </c>
      <c r="B23" s="139"/>
      <c r="C23" s="45" t="s">
        <v>18</v>
      </c>
      <c r="D23" s="45" t="s">
        <v>680</v>
      </c>
      <c r="E23" s="51" t="s">
        <v>746</v>
      </c>
      <c r="F23" s="45" t="s">
        <v>603</v>
      </c>
      <c r="G23" s="45" t="s">
        <v>22</v>
      </c>
      <c r="H23" s="48" t="s">
        <v>747</v>
      </c>
      <c r="I23" s="48"/>
      <c r="J23" s="45" t="s">
        <v>748</v>
      </c>
      <c r="K23" s="45" t="s">
        <v>25</v>
      </c>
      <c r="L23" s="45" t="s">
        <v>749</v>
      </c>
      <c r="M23" s="45" t="s">
        <v>511</v>
      </c>
      <c r="N23" s="45" t="s">
        <v>750</v>
      </c>
      <c r="O23" s="47">
        <v>42447</v>
      </c>
      <c r="P23" s="47"/>
      <c r="Q23" s="47"/>
      <c r="R23" s="47"/>
      <c r="S23" s="50">
        <v>71000</v>
      </c>
      <c r="T23" s="45" t="s">
        <v>751</v>
      </c>
      <c r="U23" s="105"/>
      <c r="V23" s="51"/>
    </row>
    <row r="24" spans="1:22" s="76" customFormat="1">
      <c r="A24" s="175" t="s">
        <v>752</v>
      </c>
      <c r="B24" s="139"/>
      <c r="C24" s="45" t="s">
        <v>18</v>
      </c>
      <c r="D24" s="45" t="s">
        <v>753</v>
      </c>
      <c r="E24" s="45" t="s">
        <v>754</v>
      </c>
      <c r="F24" s="45" t="s">
        <v>603</v>
      </c>
      <c r="G24" s="45" t="s">
        <v>22</v>
      </c>
      <c r="H24" s="45" t="s">
        <v>755</v>
      </c>
      <c r="I24" s="45"/>
      <c r="J24" s="45" t="s">
        <v>756</v>
      </c>
      <c r="K24" s="45" t="s">
        <v>25</v>
      </c>
      <c r="L24" s="45" t="s">
        <v>540</v>
      </c>
      <c r="M24" s="45" t="s">
        <v>511</v>
      </c>
      <c r="N24" s="45" t="s">
        <v>561</v>
      </c>
      <c r="O24" s="47">
        <v>42683</v>
      </c>
      <c r="P24" s="47"/>
      <c r="Q24" s="47"/>
      <c r="R24" s="47"/>
      <c r="S24" s="50">
        <v>90000</v>
      </c>
      <c r="T24" s="45" t="s">
        <v>757</v>
      </c>
      <c r="U24" s="105"/>
      <c r="V24" s="51"/>
    </row>
    <row r="25" spans="1:22" s="76" customFormat="1">
      <c r="A25" s="175" t="s">
        <v>758</v>
      </c>
      <c r="B25" s="139"/>
      <c r="C25" s="45" t="s">
        <v>18</v>
      </c>
      <c r="D25" s="45" t="s">
        <v>759</v>
      </c>
      <c r="E25" s="51" t="s">
        <v>760</v>
      </c>
      <c r="F25" s="45" t="s">
        <v>603</v>
      </c>
      <c r="G25" s="45" t="s">
        <v>22</v>
      </c>
      <c r="H25" s="48" t="s">
        <v>747</v>
      </c>
      <c r="I25" s="48"/>
      <c r="J25" s="45" t="s">
        <v>761</v>
      </c>
      <c r="K25" s="45" t="s">
        <v>25</v>
      </c>
      <c r="L25" s="45" t="s">
        <v>749</v>
      </c>
      <c r="M25" s="45" t="s">
        <v>762</v>
      </c>
      <c r="N25" s="45" t="s">
        <v>561</v>
      </c>
      <c r="O25" s="47">
        <v>42447</v>
      </c>
      <c r="P25" s="47"/>
      <c r="Q25" s="47"/>
      <c r="R25" s="47"/>
      <c r="S25" s="50">
        <v>71000</v>
      </c>
      <c r="T25" s="45" t="s">
        <v>763</v>
      </c>
      <c r="U25" s="105"/>
      <c r="V25" s="51"/>
    </row>
    <row r="26" spans="1:22" s="76" customFormat="1">
      <c r="A26" s="175" t="s">
        <v>764</v>
      </c>
      <c r="B26" s="139"/>
      <c r="C26" s="39" t="s">
        <v>18</v>
      </c>
      <c r="D26" s="39" t="s">
        <v>680</v>
      </c>
      <c r="E26" s="39" t="s">
        <v>765</v>
      </c>
      <c r="F26" s="45" t="s">
        <v>603</v>
      </c>
      <c r="G26" s="39" t="s">
        <v>22</v>
      </c>
      <c r="H26" s="48" t="s">
        <v>747</v>
      </c>
      <c r="I26" s="48"/>
      <c r="J26" s="48" t="s">
        <v>766</v>
      </c>
      <c r="K26" s="45" t="s">
        <v>25</v>
      </c>
      <c r="L26" s="45" t="s">
        <v>749</v>
      </c>
      <c r="M26" s="39" t="s">
        <v>762</v>
      </c>
      <c r="N26" s="45" t="s">
        <v>71</v>
      </c>
      <c r="O26" s="53">
        <v>42423</v>
      </c>
      <c r="P26" s="53"/>
      <c r="Q26" s="53"/>
      <c r="R26" s="53"/>
      <c r="S26" s="54">
        <v>76000</v>
      </c>
      <c r="T26" s="39" t="s">
        <v>768</v>
      </c>
      <c r="U26" s="108"/>
      <c r="V26" s="51" t="s">
        <v>767</v>
      </c>
    </row>
    <row r="27" spans="1:22" s="76" customFormat="1">
      <c r="A27" s="175" t="s">
        <v>769</v>
      </c>
      <c r="B27" s="139"/>
      <c r="C27" s="45" t="s">
        <v>18</v>
      </c>
      <c r="D27" s="45" t="s">
        <v>770</v>
      </c>
      <c r="E27" s="51" t="s">
        <v>771</v>
      </c>
      <c r="F27" s="45" t="s">
        <v>603</v>
      </c>
      <c r="G27" s="45" t="s">
        <v>22</v>
      </c>
      <c r="H27" s="45" t="s">
        <v>772</v>
      </c>
      <c r="I27" s="45"/>
      <c r="J27" s="45" t="s">
        <v>773</v>
      </c>
      <c r="K27" s="45" t="s">
        <v>25</v>
      </c>
      <c r="L27" s="45" t="s">
        <v>774</v>
      </c>
      <c r="M27" s="45" t="s">
        <v>775</v>
      </c>
      <c r="N27" s="45" t="s">
        <v>561</v>
      </c>
      <c r="O27" s="47">
        <v>42404</v>
      </c>
      <c r="P27" s="47"/>
      <c r="Q27" s="47"/>
      <c r="R27" s="47"/>
      <c r="S27" s="50">
        <v>69000</v>
      </c>
      <c r="T27" s="45" t="s">
        <v>776</v>
      </c>
      <c r="U27" s="105"/>
      <c r="V27" s="51"/>
    </row>
    <row r="28" spans="1:22" s="76" customFormat="1">
      <c r="A28" s="175" t="s">
        <v>777</v>
      </c>
      <c r="B28" s="139"/>
      <c r="C28" s="45" t="s">
        <v>18</v>
      </c>
      <c r="D28" s="45" t="s">
        <v>700</v>
      </c>
      <c r="E28" s="45" t="s">
        <v>778</v>
      </c>
      <c r="F28" s="45" t="s">
        <v>603</v>
      </c>
      <c r="G28" s="45" t="s">
        <v>604</v>
      </c>
      <c r="H28" s="45" t="s">
        <v>779</v>
      </c>
      <c r="I28" s="45"/>
      <c r="J28" s="79" t="s">
        <v>780</v>
      </c>
      <c r="K28" s="45" t="s">
        <v>25</v>
      </c>
      <c r="L28" s="45" t="s">
        <v>781</v>
      </c>
      <c r="M28" s="45" t="s">
        <v>782</v>
      </c>
      <c r="N28" s="45" t="s">
        <v>561</v>
      </c>
      <c r="O28" s="47">
        <v>41820</v>
      </c>
      <c r="P28" s="47"/>
      <c r="Q28" s="47"/>
      <c r="R28" s="47"/>
      <c r="S28" s="50">
        <v>65980</v>
      </c>
      <c r="T28" s="45" t="s">
        <v>783</v>
      </c>
      <c r="U28" s="105"/>
      <c r="V28" s="51"/>
    </row>
    <row r="29" spans="1:22" s="32" customFormat="1">
      <c r="A29" s="175" t="s">
        <v>784</v>
      </c>
      <c r="B29" s="139"/>
      <c r="C29" s="45" t="s">
        <v>18</v>
      </c>
      <c r="D29" s="45" t="s">
        <v>680</v>
      </c>
      <c r="E29" s="51" t="s">
        <v>785</v>
      </c>
      <c r="F29" s="45" t="s">
        <v>603</v>
      </c>
      <c r="G29" s="45" t="s">
        <v>22</v>
      </c>
      <c r="H29" s="45" t="s">
        <v>786</v>
      </c>
      <c r="I29" s="45"/>
      <c r="J29" s="45" t="s">
        <v>787</v>
      </c>
      <c r="K29" s="45" t="s">
        <v>25</v>
      </c>
      <c r="L29" s="45" t="s">
        <v>788</v>
      </c>
      <c r="M29" s="45" t="s">
        <v>572</v>
      </c>
      <c r="N29" s="45" t="s">
        <v>789</v>
      </c>
      <c r="O29" s="47">
        <v>42088</v>
      </c>
      <c r="P29" s="47"/>
      <c r="Q29" s="47"/>
      <c r="R29" s="47"/>
      <c r="S29" s="50">
        <v>83300</v>
      </c>
      <c r="T29" s="45" t="s">
        <v>790</v>
      </c>
      <c r="U29" s="105"/>
      <c r="V29" s="51"/>
    </row>
    <row r="30" spans="1:22" s="32" customFormat="1">
      <c r="A30" s="175" t="s">
        <v>791</v>
      </c>
      <c r="B30" s="139"/>
      <c r="C30" s="45" t="s">
        <v>18</v>
      </c>
      <c r="D30" s="45" t="s">
        <v>680</v>
      </c>
      <c r="E30" s="51" t="s">
        <v>792</v>
      </c>
      <c r="F30" s="45" t="s">
        <v>603</v>
      </c>
      <c r="G30" s="45" t="s">
        <v>22</v>
      </c>
      <c r="H30" s="45" t="s">
        <v>786</v>
      </c>
      <c r="I30" s="45"/>
      <c r="J30" s="45" t="s">
        <v>793</v>
      </c>
      <c r="K30" s="45" t="s">
        <v>25</v>
      </c>
      <c r="L30" s="45" t="s">
        <v>788</v>
      </c>
      <c r="M30" s="45" t="s">
        <v>717</v>
      </c>
      <c r="N30" s="45" t="s">
        <v>794</v>
      </c>
      <c r="O30" s="47">
        <v>42088</v>
      </c>
      <c r="P30" s="47"/>
      <c r="Q30" s="47"/>
      <c r="R30" s="47"/>
      <c r="S30" s="50">
        <v>77800</v>
      </c>
      <c r="T30" s="45" t="s">
        <v>795</v>
      </c>
      <c r="U30" s="109"/>
      <c r="V30" s="51"/>
    </row>
    <row r="31" spans="1:22" s="32" customFormat="1">
      <c r="A31" s="175" t="s">
        <v>796</v>
      </c>
      <c r="B31" s="139"/>
      <c r="C31" s="45" t="s">
        <v>18</v>
      </c>
      <c r="D31" s="45" t="s">
        <v>797</v>
      </c>
      <c r="E31" s="51" t="s">
        <v>798</v>
      </c>
      <c r="F31" s="45" t="s">
        <v>603</v>
      </c>
      <c r="G31" s="45" t="s">
        <v>604</v>
      </c>
      <c r="H31" s="45" t="s">
        <v>799</v>
      </c>
      <c r="I31" s="45"/>
      <c r="J31" s="45" t="s">
        <v>800</v>
      </c>
      <c r="K31" s="45" t="s">
        <v>25</v>
      </c>
      <c r="L31" s="45" t="s">
        <v>801</v>
      </c>
      <c r="M31" s="45" t="s">
        <v>775</v>
      </c>
      <c r="N31" s="45" t="s">
        <v>561</v>
      </c>
      <c r="O31" s="47">
        <v>41492</v>
      </c>
      <c r="P31" s="47"/>
      <c r="Q31" s="47"/>
      <c r="R31" s="47"/>
      <c r="S31" s="50">
        <v>82908</v>
      </c>
      <c r="T31" s="45" t="s">
        <v>802</v>
      </c>
      <c r="U31" s="105"/>
      <c r="V31" s="51"/>
    </row>
    <row r="32" spans="1:22" s="32" customFormat="1">
      <c r="A32" s="175" t="s">
        <v>803</v>
      </c>
      <c r="B32" s="139"/>
      <c r="C32" s="45" t="s">
        <v>18</v>
      </c>
      <c r="D32" s="45" t="s">
        <v>804</v>
      </c>
      <c r="E32" s="45" t="s">
        <v>805</v>
      </c>
      <c r="F32" s="45" t="s">
        <v>603</v>
      </c>
      <c r="G32" s="45" t="s">
        <v>604</v>
      </c>
      <c r="H32" s="45" t="s">
        <v>799</v>
      </c>
      <c r="I32" s="45"/>
      <c r="J32" s="45" t="s">
        <v>806</v>
      </c>
      <c r="K32" s="45" t="s">
        <v>25</v>
      </c>
      <c r="L32" s="45" t="s">
        <v>801</v>
      </c>
      <c r="M32" s="45" t="s">
        <v>775</v>
      </c>
      <c r="N32" s="45" t="s">
        <v>561</v>
      </c>
      <c r="O32" s="47">
        <v>41484</v>
      </c>
      <c r="P32" s="47"/>
      <c r="Q32" s="47"/>
      <c r="R32" s="47"/>
      <c r="S32" s="50"/>
      <c r="T32" s="45" t="s">
        <v>807</v>
      </c>
      <c r="U32" s="105"/>
      <c r="V32" s="51"/>
    </row>
    <row r="33" spans="1:22" s="32" customFormat="1">
      <c r="A33" s="175" t="s">
        <v>808</v>
      </c>
      <c r="B33" s="139"/>
      <c r="C33" s="45" t="s">
        <v>18</v>
      </c>
      <c r="D33" s="45" t="s">
        <v>680</v>
      </c>
      <c r="E33" s="45" t="s">
        <v>809</v>
      </c>
      <c r="F33" s="45" t="s">
        <v>603</v>
      </c>
      <c r="G33" s="45" t="s">
        <v>604</v>
      </c>
      <c r="H33" s="45" t="s">
        <v>810</v>
      </c>
      <c r="I33" s="45"/>
      <c r="J33" s="45" t="s">
        <v>811</v>
      </c>
      <c r="K33" s="45" t="s">
        <v>25</v>
      </c>
      <c r="L33" s="45" t="s">
        <v>812</v>
      </c>
      <c r="M33" s="45" t="s">
        <v>684</v>
      </c>
      <c r="N33" s="45" t="s">
        <v>813</v>
      </c>
      <c r="O33" s="47">
        <v>41116</v>
      </c>
      <c r="P33" s="47"/>
      <c r="Q33" s="47"/>
      <c r="R33" s="47"/>
      <c r="S33" s="50"/>
      <c r="T33" s="45" t="s">
        <v>814</v>
      </c>
      <c r="U33" s="105"/>
      <c r="V33" s="51"/>
    </row>
    <row r="34" spans="1:22" s="32" customFormat="1">
      <c r="A34" s="175" t="s">
        <v>815</v>
      </c>
      <c r="B34" s="139"/>
      <c r="C34" s="45" t="s">
        <v>18</v>
      </c>
      <c r="D34" s="45" t="s">
        <v>680</v>
      </c>
      <c r="E34" s="51" t="s">
        <v>816</v>
      </c>
      <c r="F34" s="45" t="s">
        <v>603</v>
      </c>
      <c r="G34" s="45" t="s">
        <v>604</v>
      </c>
      <c r="H34" s="45" t="s">
        <v>810</v>
      </c>
      <c r="I34" s="45"/>
      <c r="J34" s="45" t="s">
        <v>817</v>
      </c>
      <c r="K34" s="45" t="s">
        <v>25</v>
      </c>
      <c r="L34" s="45" t="s">
        <v>812</v>
      </c>
      <c r="M34" s="45" t="s">
        <v>818</v>
      </c>
      <c r="N34" s="45" t="s">
        <v>819</v>
      </c>
      <c r="O34" s="78">
        <v>41116</v>
      </c>
      <c r="P34" s="78"/>
      <c r="Q34" s="78"/>
      <c r="R34" s="78"/>
      <c r="S34" s="50"/>
      <c r="T34" s="45" t="s">
        <v>820</v>
      </c>
      <c r="U34" s="105"/>
      <c r="V34" s="51"/>
    </row>
    <row r="35" spans="1:22" s="32" customFormat="1">
      <c r="A35" s="175" t="s">
        <v>821</v>
      </c>
      <c r="B35" s="139"/>
      <c r="C35" s="45" t="s">
        <v>18</v>
      </c>
      <c r="D35" s="45" t="s">
        <v>680</v>
      </c>
      <c r="E35" s="51" t="s">
        <v>822</v>
      </c>
      <c r="F35" s="45" t="s">
        <v>603</v>
      </c>
      <c r="G35" s="45" t="s">
        <v>604</v>
      </c>
      <c r="H35" s="45" t="s">
        <v>810</v>
      </c>
      <c r="I35" s="45"/>
      <c r="J35" s="45" t="s">
        <v>823</v>
      </c>
      <c r="K35" s="45" t="s">
        <v>25</v>
      </c>
      <c r="L35" s="45" t="s">
        <v>812</v>
      </c>
      <c r="M35" s="45" t="s">
        <v>818</v>
      </c>
      <c r="N35" s="45" t="s">
        <v>824</v>
      </c>
      <c r="O35" s="55">
        <v>41087</v>
      </c>
      <c r="P35" s="55"/>
      <c r="Q35" s="55"/>
      <c r="R35" s="55"/>
      <c r="S35" s="50"/>
      <c r="T35" s="45" t="s">
        <v>825</v>
      </c>
      <c r="U35" s="109"/>
      <c r="V35" s="51"/>
    </row>
    <row r="36" spans="1:22" s="32" customFormat="1">
      <c r="A36" s="175" t="s">
        <v>826</v>
      </c>
      <c r="B36" s="139"/>
      <c r="C36" s="45" t="s">
        <v>18</v>
      </c>
      <c r="D36" s="45" t="s">
        <v>680</v>
      </c>
      <c r="E36" s="45" t="s">
        <v>827</v>
      </c>
      <c r="F36" s="45" t="s">
        <v>603</v>
      </c>
      <c r="G36" s="45" t="s">
        <v>604</v>
      </c>
      <c r="H36" s="45" t="s">
        <v>810</v>
      </c>
      <c r="I36" s="45"/>
      <c r="J36" s="45" t="s">
        <v>828</v>
      </c>
      <c r="K36" s="45" t="s">
        <v>25</v>
      </c>
      <c r="L36" s="45" t="s">
        <v>812</v>
      </c>
      <c r="M36" s="45" t="s">
        <v>818</v>
      </c>
      <c r="N36" s="45" t="s">
        <v>789</v>
      </c>
      <c r="O36" s="55">
        <v>41087</v>
      </c>
      <c r="P36" s="55"/>
      <c r="Q36" s="55"/>
      <c r="R36" s="55"/>
      <c r="S36" s="50"/>
      <c r="T36" s="45" t="s">
        <v>829</v>
      </c>
      <c r="U36" s="105"/>
      <c r="V36" s="51"/>
    </row>
    <row r="37" spans="1:22" s="32" customFormat="1">
      <c r="A37" s="175" t="s">
        <v>830</v>
      </c>
      <c r="B37" s="139"/>
      <c r="C37" s="45" t="s">
        <v>18</v>
      </c>
      <c r="D37" s="45" t="s">
        <v>680</v>
      </c>
      <c r="E37" s="51" t="s">
        <v>831</v>
      </c>
      <c r="F37" s="45" t="s">
        <v>603</v>
      </c>
      <c r="G37" s="45" t="s">
        <v>604</v>
      </c>
      <c r="H37" s="45" t="s">
        <v>810</v>
      </c>
      <c r="I37" s="45"/>
      <c r="J37" s="45" t="s">
        <v>832</v>
      </c>
      <c r="K37" s="45" t="s">
        <v>25</v>
      </c>
      <c r="L37" s="45" t="s">
        <v>812</v>
      </c>
      <c r="M37" s="45" t="s">
        <v>818</v>
      </c>
      <c r="N37" s="45" t="s">
        <v>561</v>
      </c>
      <c r="O37" s="55">
        <v>41087</v>
      </c>
      <c r="P37" s="55"/>
      <c r="Q37" s="55"/>
      <c r="R37" s="55"/>
      <c r="S37" s="50"/>
      <c r="T37" s="45" t="s">
        <v>833</v>
      </c>
      <c r="U37" s="109"/>
      <c r="V37" s="51"/>
    </row>
    <row r="38" spans="1:22" s="32" customFormat="1">
      <c r="A38" s="175" t="s">
        <v>834</v>
      </c>
      <c r="B38" s="139"/>
      <c r="C38" s="45" t="s">
        <v>18</v>
      </c>
      <c r="D38" s="45" t="s">
        <v>680</v>
      </c>
      <c r="E38" s="51" t="s">
        <v>835</v>
      </c>
      <c r="F38" s="45" t="s">
        <v>603</v>
      </c>
      <c r="G38" s="45" t="s">
        <v>604</v>
      </c>
      <c r="H38" s="45" t="s">
        <v>810</v>
      </c>
      <c r="I38" s="45"/>
      <c r="J38" s="45" t="s">
        <v>836</v>
      </c>
      <c r="K38" s="45" t="s">
        <v>25</v>
      </c>
      <c r="L38" s="45" t="s">
        <v>812</v>
      </c>
      <c r="M38" s="45" t="s">
        <v>684</v>
      </c>
      <c r="N38" s="45" t="s">
        <v>837</v>
      </c>
      <c r="O38" s="55">
        <v>41087</v>
      </c>
      <c r="P38" s="55"/>
      <c r="Q38" s="55"/>
      <c r="R38" s="55"/>
      <c r="S38" s="50"/>
      <c r="T38" s="45" t="s">
        <v>838</v>
      </c>
      <c r="U38" s="105"/>
      <c r="V38" s="51"/>
    </row>
    <row r="39" spans="1:22" s="32" customFormat="1">
      <c r="A39" s="175" t="s">
        <v>839</v>
      </c>
      <c r="B39" s="139"/>
      <c r="C39" s="45" t="s">
        <v>18</v>
      </c>
      <c r="D39" s="45" t="s">
        <v>680</v>
      </c>
      <c r="E39" s="51" t="s">
        <v>840</v>
      </c>
      <c r="F39" s="45" t="s">
        <v>603</v>
      </c>
      <c r="G39" s="45" t="s">
        <v>604</v>
      </c>
      <c r="H39" s="45" t="s">
        <v>810</v>
      </c>
      <c r="I39" s="45"/>
      <c r="J39" s="45" t="s">
        <v>841</v>
      </c>
      <c r="K39" s="45" t="s">
        <v>25</v>
      </c>
      <c r="L39" s="45" t="s">
        <v>812</v>
      </c>
      <c r="M39" s="45" t="s">
        <v>818</v>
      </c>
      <c r="N39" s="45" t="s">
        <v>842</v>
      </c>
      <c r="O39" s="47">
        <v>40966</v>
      </c>
      <c r="P39" s="47"/>
      <c r="Q39" s="47"/>
      <c r="R39" s="47"/>
      <c r="S39" s="50">
        <v>101148</v>
      </c>
      <c r="T39" s="45" t="s">
        <v>843</v>
      </c>
      <c r="U39" s="105"/>
      <c r="V39" s="51"/>
    </row>
    <row r="40" spans="1:22" s="32" customFormat="1">
      <c r="A40" s="175" t="s">
        <v>844</v>
      </c>
      <c r="B40" s="139"/>
      <c r="C40" s="45" t="s">
        <v>18</v>
      </c>
      <c r="D40" s="45" t="s">
        <v>680</v>
      </c>
      <c r="E40" s="51" t="s">
        <v>845</v>
      </c>
      <c r="F40" s="45" t="s">
        <v>603</v>
      </c>
      <c r="G40" s="45" t="s">
        <v>604</v>
      </c>
      <c r="H40" s="45" t="s">
        <v>846</v>
      </c>
      <c r="I40" s="45"/>
      <c r="J40" s="45" t="s">
        <v>847</v>
      </c>
      <c r="K40" s="45" t="s">
        <v>25</v>
      </c>
      <c r="L40" s="45" t="s">
        <v>812</v>
      </c>
      <c r="M40" s="45" t="s">
        <v>818</v>
      </c>
      <c r="N40" s="45" t="s">
        <v>848</v>
      </c>
      <c r="O40" s="47">
        <v>40966</v>
      </c>
      <c r="P40" s="47"/>
      <c r="Q40" s="47"/>
      <c r="R40" s="47"/>
      <c r="S40" s="50">
        <v>99348</v>
      </c>
      <c r="T40" s="45" t="s">
        <v>849</v>
      </c>
      <c r="U40" s="105"/>
      <c r="V40" s="51"/>
    </row>
    <row r="41" spans="1:22" s="32" customFormat="1">
      <c r="A41" s="175" t="s">
        <v>850</v>
      </c>
      <c r="B41" s="139"/>
      <c r="C41" s="45" t="s">
        <v>18</v>
      </c>
      <c r="D41" s="45" t="s">
        <v>680</v>
      </c>
      <c r="E41" s="51" t="s">
        <v>851</v>
      </c>
      <c r="F41" s="45" t="s">
        <v>603</v>
      </c>
      <c r="G41" s="45" t="s">
        <v>604</v>
      </c>
      <c r="H41" s="45" t="s">
        <v>810</v>
      </c>
      <c r="I41" s="45"/>
      <c r="J41" s="45" t="s">
        <v>852</v>
      </c>
      <c r="K41" s="45" t="s">
        <v>25</v>
      </c>
      <c r="L41" s="45" t="s">
        <v>812</v>
      </c>
      <c r="M41" s="45" t="s">
        <v>853</v>
      </c>
      <c r="N41" s="45" t="s">
        <v>848</v>
      </c>
      <c r="O41" s="47">
        <v>40966</v>
      </c>
      <c r="P41" s="47"/>
      <c r="Q41" s="47"/>
      <c r="R41" s="47"/>
      <c r="S41" s="50">
        <v>99348</v>
      </c>
      <c r="T41" s="45"/>
      <c r="U41" s="105"/>
      <c r="V41" s="51"/>
    </row>
    <row r="42" spans="1:22" s="32" customFormat="1">
      <c r="A42" s="175" t="s">
        <v>854</v>
      </c>
      <c r="B42" s="139"/>
      <c r="C42" s="45" t="s">
        <v>18</v>
      </c>
      <c r="D42" s="45" t="s">
        <v>680</v>
      </c>
      <c r="E42" s="51" t="s">
        <v>855</v>
      </c>
      <c r="F42" s="45" t="s">
        <v>603</v>
      </c>
      <c r="G42" s="45" t="s">
        <v>604</v>
      </c>
      <c r="H42" s="45" t="s">
        <v>810</v>
      </c>
      <c r="I42" s="45"/>
      <c r="J42" s="45" t="s">
        <v>856</v>
      </c>
      <c r="K42" s="45" t="s">
        <v>25</v>
      </c>
      <c r="L42" s="45" t="s">
        <v>812</v>
      </c>
      <c r="M42" s="45" t="s">
        <v>818</v>
      </c>
      <c r="N42" s="45" t="s">
        <v>561</v>
      </c>
      <c r="O42" s="47">
        <v>40966</v>
      </c>
      <c r="P42" s="47"/>
      <c r="Q42" s="47"/>
      <c r="R42" s="47"/>
      <c r="S42" s="50">
        <v>99348</v>
      </c>
      <c r="T42" s="45" t="s">
        <v>857</v>
      </c>
      <c r="U42" s="109"/>
      <c r="V42" s="51"/>
    </row>
    <row r="43" spans="1:22" s="32" customFormat="1">
      <c r="A43" s="175" t="s">
        <v>858</v>
      </c>
      <c r="B43" s="139"/>
      <c r="C43" s="45" t="s">
        <v>18</v>
      </c>
      <c r="D43" s="45" t="s">
        <v>680</v>
      </c>
      <c r="E43" s="51" t="s">
        <v>859</v>
      </c>
      <c r="F43" s="45" t="s">
        <v>603</v>
      </c>
      <c r="G43" s="45" t="s">
        <v>604</v>
      </c>
      <c r="H43" s="45" t="s">
        <v>846</v>
      </c>
      <c r="I43" s="45"/>
      <c r="J43" s="45" t="s">
        <v>860</v>
      </c>
      <c r="K43" s="45" t="s">
        <v>25</v>
      </c>
      <c r="L43" s="45" t="s">
        <v>812</v>
      </c>
      <c r="M43" s="45" t="s">
        <v>861</v>
      </c>
      <c r="N43" s="45" t="s">
        <v>862</v>
      </c>
      <c r="O43" s="47">
        <v>40966</v>
      </c>
      <c r="P43" s="47"/>
      <c r="Q43" s="47"/>
      <c r="R43" s="47"/>
      <c r="S43" s="50">
        <v>101148</v>
      </c>
      <c r="T43" s="45" t="s">
        <v>863</v>
      </c>
      <c r="U43" s="105"/>
      <c r="V43" s="51"/>
    </row>
    <row r="44" spans="1:22" s="32" customFormat="1">
      <c r="A44" s="174" t="s">
        <v>864</v>
      </c>
      <c r="B44" s="138"/>
      <c r="C44" s="52" t="s">
        <v>18</v>
      </c>
      <c r="D44" s="45" t="s">
        <v>680</v>
      </c>
      <c r="E44" s="52" t="s">
        <v>865</v>
      </c>
      <c r="F44" s="45" t="s">
        <v>603</v>
      </c>
      <c r="G44" s="45" t="s">
        <v>604</v>
      </c>
      <c r="H44" s="45" t="s">
        <v>810</v>
      </c>
      <c r="I44" s="45"/>
      <c r="J44" s="52" t="s">
        <v>866</v>
      </c>
      <c r="K44" s="45" t="s">
        <v>25</v>
      </c>
      <c r="L44" s="45" t="s">
        <v>812</v>
      </c>
      <c r="M44" s="45" t="s">
        <v>861</v>
      </c>
      <c r="N44" s="45" t="s">
        <v>867</v>
      </c>
      <c r="O44" s="47">
        <v>40966</v>
      </c>
      <c r="P44" s="47"/>
      <c r="Q44" s="47"/>
      <c r="R44" s="47"/>
      <c r="S44" s="77">
        <v>99348</v>
      </c>
      <c r="T44" s="52"/>
      <c r="U44" s="105"/>
      <c r="V44" s="51"/>
    </row>
    <row r="45" spans="1:22" s="32" customFormat="1">
      <c r="A45" s="175" t="s">
        <v>868</v>
      </c>
      <c r="B45" s="139"/>
      <c r="C45" s="45" t="s">
        <v>18</v>
      </c>
      <c r="D45" s="45" t="s">
        <v>680</v>
      </c>
      <c r="E45" s="51" t="s">
        <v>869</v>
      </c>
      <c r="F45" s="45" t="s">
        <v>603</v>
      </c>
      <c r="G45" s="45" t="s">
        <v>604</v>
      </c>
      <c r="H45" s="45" t="s">
        <v>846</v>
      </c>
      <c r="I45" s="45"/>
      <c r="J45" s="45" t="s">
        <v>870</v>
      </c>
      <c r="K45" s="45" t="s">
        <v>25</v>
      </c>
      <c r="L45" s="45" t="s">
        <v>812</v>
      </c>
      <c r="M45" s="45" t="s">
        <v>861</v>
      </c>
      <c r="N45" s="45" t="s">
        <v>848</v>
      </c>
      <c r="O45" s="47">
        <v>40966</v>
      </c>
      <c r="P45" s="47"/>
      <c r="Q45" s="47"/>
      <c r="R45" s="47"/>
      <c r="S45" s="50">
        <v>101148</v>
      </c>
      <c r="T45" s="45" t="s">
        <v>871</v>
      </c>
      <c r="U45" s="105"/>
      <c r="V45" s="51"/>
    </row>
    <row r="46" spans="1:22" s="32" customFormat="1">
      <c r="A46" s="175" t="s">
        <v>872</v>
      </c>
      <c r="B46" s="139"/>
      <c r="C46" s="45" t="s">
        <v>18</v>
      </c>
      <c r="D46" s="45" t="s">
        <v>680</v>
      </c>
      <c r="E46" s="51" t="s">
        <v>873</v>
      </c>
      <c r="F46" s="45" t="s">
        <v>603</v>
      </c>
      <c r="G46" s="45" t="s">
        <v>604</v>
      </c>
      <c r="H46" s="45" t="s">
        <v>810</v>
      </c>
      <c r="I46" s="45"/>
      <c r="J46" s="45" t="s">
        <v>874</v>
      </c>
      <c r="K46" s="45" t="s">
        <v>25</v>
      </c>
      <c r="L46" s="45" t="s">
        <v>812</v>
      </c>
      <c r="M46" s="45" t="s">
        <v>818</v>
      </c>
      <c r="N46" s="45" t="s">
        <v>824</v>
      </c>
      <c r="O46" s="47">
        <v>40966</v>
      </c>
      <c r="P46" s="47"/>
      <c r="Q46" s="47"/>
      <c r="R46" s="47"/>
      <c r="S46" s="50">
        <v>99348</v>
      </c>
      <c r="T46" s="45" t="s">
        <v>875</v>
      </c>
      <c r="U46" s="109"/>
      <c r="V46" s="51"/>
    </row>
    <row r="47" spans="1:22" s="32" customFormat="1">
      <c r="A47" s="176" t="s">
        <v>876</v>
      </c>
      <c r="B47" s="140"/>
      <c r="C47" s="45" t="s">
        <v>18</v>
      </c>
      <c r="D47" s="45" t="s">
        <v>680</v>
      </c>
      <c r="E47" s="51" t="s">
        <v>877</v>
      </c>
      <c r="F47" s="45" t="s">
        <v>603</v>
      </c>
      <c r="G47" s="45" t="s">
        <v>604</v>
      </c>
      <c r="H47" s="48" t="s">
        <v>878</v>
      </c>
      <c r="I47" s="48"/>
      <c r="J47" s="45" t="s">
        <v>879</v>
      </c>
      <c r="K47" s="45" t="s">
        <v>25</v>
      </c>
      <c r="L47" s="45" t="s">
        <v>812</v>
      </c>
      <c r="M47" s="45" t="s">
        <v>861</v>
      </c>
      <c r="N47" s="45" t="s">
        <v>789</v>
      </c>
      <c r="O47" s="53">
        <v>40675</v>
      </c>
      <c r="P47" s="53"/>
      <c r="Q47" s="53"/>
      <c r="R47" s="53"/>
      <c r="S47" s="54">
        <v>130000</v>
      </c>
      <c r="T47" s="45" t="s">
        <v>880</v>
      </c>
      <c r="U47" s="105"/>
      <c r="V47" s="51"/>
    </row>
    <row r="48" spans="1:22" s="32" customFormat="1">
      <c r="A48" s="176" t="s">
        <v>881</v>
      </c>
      <c r="B48" s="140"/>
      <c r="C48" s="45" t="s">
        <v>18</v>
      </c>
      <c r="D48" s="45" t="s">
        <v>680</v>
      </c>
      <c r="E48" s="51" t="s">
        <v>882</v>
      </c>
      <c r="F48" s="45" t="s">
        <v>603</v>
      </c>
      <c r="G48" s="45" t="s">
        <v>22</v>
      </c>
      <c r="H48" s="45" t="s">
        <v>883</v>
      </c>
      <c r="I48" s="45"/>
      <c r="J48" s="45" t="s">
        <v>884</v>
      </c>
      <c r="K48" s="45" t="s">
        <v>25</v>
      </c>
      <c r="L48" s="45" t="s">
        <v>885</v>
      </c>
      <c r="M48" s="45" t="s">
        <v>886</v>
      </c>
      <c r="N48" s="45" t="s">
        <v>887</v>
      </c>
      <c r="O48" s="47">
        <v>40795</v>
      </c>
      <c r="P48" s="47"/>
      <c r="Q48" s="47"/>
      <c r="R48" s="47"/>
      <c r="S48" s="50">
        <v>113400</v>
      </c>
      <c r="T48" s="45" t="s">
        <v>888</v>
      </c>
      <c r="U48" s="105"/>
      <c r="V48" s="51"/>
    </row>
    <row r="49" spans="1:25" s="19" customFormat="1">
      <c r="A49" s="163" t="s">
        <v>889</v>
      </c>
      <c r="B49" s="133"/>
      <c r="C49" s="6" t="s">
        <v>18</v>
      </c>
      <c r="D49" s="6" t="s">
        <v>169</v>
      </c>
      <c r="E49" s="2" t="s">
        <v>890</v>
      </c>
      <c r="F49" s="6" t="s">
        <v>666</v>
      </c>
      <c r="G49" s="2" t="s">
        <v>604</v>
      </c>
      <c r="H49" s="2" t="s">
        <v>891</v>
      </c>
      <c r="I49" s="2"/>
      <c r="J49" s="2" t="s">
        <v>892</v>
      </c>
      <c r="K49" s="29" t="s">
        <v>893</v>
      </c>
      <c r="L49" s="29" t="s">
        <v>894</v>
      </c>
      <c r="M49" s="2" t="s">
        <v>895</v>
      </c>
      <c r="N49" s="29" t="s">
        <v>561</v>
      </c>
      <c r="O49" s="33">
        <v>40423</v>
      </c>
      <c r="P49" s="33"/>
      <c r="Q49" s="33"/>
      <c r="R49" s="33"/>
      <c r="S49" s="3" t="s">
        <v>44</v>
      </c>
      <c r="T49" s="2"/>
      <c r="U49" s="103"/>
      <c r="V49" s="4"/>
    </row>
    <row r="50" spans="1:25" s="19" customFormat="1">
      <c r="A50" s="163" t="s">
        <v>889</v>
      </c>
      <c r="B50" s="133"/>
      <c r="C50" s="6" t="s">
        <v>18</v>
      </c>
      <c r="D50" s="6" t="s">
        <v>169</v>
      </c>
      <c r="E50" s="2" t="s">
        <v>896</v>
      </c>
      <c r="F50" s="6" t="s">
        <v>666</v>
      </c>
      <c r="G50" s="2" t="s">
        <v>604</v>
      </c>
      <c r="H50" s="2" t="s">
        <v>891</v>
      </c>
      <c r="I50" s="2"/>
      <c r="J50" s="2" t="s">
        <v>897</v>
      </c>
      <c r="K50" s="29" t="s">
        <v>898</v>
      </c>
      <c r="L50" s="29" t="s">
        <v>899</v>
      </c>
      <c r="M50" s="2" t="s">
        <v>900</v>
      </c>
      <c r="N50" s="29" t="s">
        <v>901</v>
      </c>
      <c r="O50" s="33">
        <v>40506</v>
      </c>
      <c r="P50" s="33"/>
      <c r="Q50" s="33"/>
      <c r="R50" s="33"/>
      <c r="S50" s="3" t="s">
        <v>44</v>
      </c>
      <c r="T50" s="2"/>
      <c r="U50" s="103"/>
      <c r="V50" s="4"/>
    </row>
    <row r="51" spans="1:25" s="76" customFormat="1">
      <c r="A51" s="49"/>
      <c r="B51" s="139"/>
      <c r="C51" s="45" t="s">
        <v>902</v>
      </c>
      <c r="D51" s="45" t="s">
        <v>903</v>
      </c>
      <c r="E51" s="51" t="s">
        <v>904</v>
      </c>
      <c r="F51" s="45" t="s">
        <v>603</v>
      </c>
      <c r="G51" s="45" t="s">
        <v>905</v>
      </c>
      <c r="H51" s="45"/>
      <c r="I51" s="45"/>
      <c r="J51" s="45"/>
      <c r="K51" s="45" t="s">
        <v>906</v>
      </c>
      <c r="L51" s="45"/>
      <c r="M51" s="45"/>
      <c r="N51" s="45"/>
      <c r="O51" s="47"/>
      <c r="P51" s="47"/>
      <c r="Q51" s="47"/>
      <c r="R51" s="47"/>
      <c r="S51" s="50" t="s">
        <v>44</v>
      </c>
      <c r="T51" s="45"/>
      <c r="U51" s="45" t="s">
        <v>908</v>
      </c>
      <c r="V51" s="31" t="s">
        <v>907</v>
      </c>
      <c r="W51" s="32"/>
      <c r="X51" s="32"/>
      <c r="Y51" s="109"/>
    </row>
    <row r="52" spans="1:25" s="76" customFormat="1">
      <c r="A52" s="49"/>
      <c r="B52" s="139"/>
      <c r="C52" s="45" t="s">
        <v>902</v>
      </c>
      <c r="D52" s="45" t="s">
        <v>903</v>
      </c>
      <c r="E52" s="51" t="s">
        <v>909</v>
      </c>
      <c r="F52" s="45" t="s">
        <v>603</v>
      </c>
      <c r="G52" s="45" t="s">
        <v>910</v>
      </c>
      <c r="H52" s="45"/>
      <c r="I52" s="45"/>
      <c r="J52" s="45"/>
      <c r="K52" s="45" t="s">
        <v>911</v>
      </c>
      <c r="L52" s="45"/>
      <c r="M52" s="45"/>
      <c r="N52" s="45"/>
      <c r="O52" s="47"/>
      <c r="P52" s="47"/>
      <c r="Q52" s="47"/>
      <c r="R52" s="47"/>
      <c r="S52" s="50" t="s">
        <v>44</v>
      </c>
      <c r="T52" s="45"/>
      <c r="U52" s="45" t="s">
        <v>908</v>
      </c>
      <c r="V52" s="31" t="s">
        <v>907</v>
      </c>
      <c r="W52" s="32"/>
      <c r="X52" s="32"/>
      <c r="Y52" s="109"/>
    </row>
    <row r="53" spans="1:25" s="76" customFormat="1">
      <c r="A53" s="49"/>
      <c r="B53" s="139"/>
      <c r="C53" s="45" t="s">
        <v>902</v>
      </c>
      <c r="D53" s="45" t="s">
        <v>903</v>
      </c>
      <c r="E53" s="51" t="s">
        <v>912</v>
      </c>
      <c r="F53" s="45" t="s">
        <v>603</v>
      </c>
      <c r="G53" s="45" t="s">
        <v>913</v>
      </c>
      <c r="H53" s="45" t="s">
        <v>44</v>
      </c>
      <c r="I53" s="45"/>
      <c r="J53" s="45" t="s">
        <v>44</v>
      </c>
      <c r="K53" s="45" t="s">
        <v>906</v>
      </c>
      <c r="L53" s="45" t="s">
        <v>44</v>
      </c>
      <c r="M53" s="45" t="s">
        <v>44</v>
      </c>
      <c r="N53" s="45" t="s">
        <v>44</v>
      </c>
      <c r="O53" s="47" t="s">
        <v>44</v>
      </c>
      <c r="P53" s="47"/>
      <c r="Q53" s="47"/>
      <c r="R53" s="47"/>
      <c r="S53" s="50" t="s">
        <v>44</v>
      </c>
      <c r="T53" s="45"/>
      <c r="U53" s="45" t="s">
        <v>908</v>
      </c>
      <c r="V53" s="31" t="s">
        <v>907</v>
      </c>
      <c r="W53" s="32"/>
      <c r="X53" s="32"/>
      <c r="Y53" s="109"/>
    </row>
    <row r="54" spans="1:25" s="76" customFormat="1">
      <c r="A54" s="49"/>
      <c r="B54" s="139"/>
      <c r="C54" s="45" t="s">
        <v>481</v>
      </c>
      <c r="D54" s="45" t="s">
        <v>19</v>
      </c>
      <c r="E54" s="51" t="s">
        <v>914</v>
      </c>
      <c r="F54" s="45" t="s">
        <v>603</v>
      </c>
      <c r="G54" s="45" t="s">
        <v>915</v>
      </c>
      <c r="H54" s="45" t="s">
        <v>916</v>
      </c>
      <c r="I54" s="45"/>
      <c r="J54" s="45" t="s">
        <v>917</v>
      </c>
      <c r="K54" s="45" t="s">
        <v>465</v>
      </c>
      <c r="L54" s="45"/>
      <c r="M54" s="45"/>
      <c r="N54" s="45"/>
      <c r="O54" s="47"/>
      <c r="P54" s="47"/>
      <c r="Q54" s="47"/>
      <c r="R54" s="47"/>
      <c r="S54" s="50"/>
      <c r="T54" s="45"/>
      <c r="U54" s="45" t="s">
        <v>918</v>
      </c>
      <c r="V54" s="207"/>
      <c r="W54" s="32"/>
      <c r="X54" s="208"/>
      <c r="Y54" s="109"/>
    </row>
    <row r="55" spans="1:25" s="76" customFormat="1">
      <c r="A55" s="49"/>
      <c r="B55" s="139"/>
      <c r="C55" s="45" t="s">
        <v>902</v>
      </c>
      <c r="D55" s="45" t="s">
        <v>903</v>
      </c>
      <c r="E55" s="51" t="s">
        <v>928</v>
      </c>
      <c r="F55" s="45" t="s">
        <v>922</v>
      </c>
      <c r="G55" s="45"/>
      <c r="H55" s="45"/>
      <c r="I55" s="45"/>
      <c r="J55" s="45"/>
      <c r="K55" s="45" t="s">
        <v>465</v>
      </c>
      <c r="L55" s="45"/>
      <c r="M55" s="45"/>
      <c r="N55" s="45"/>
      <c r="O55" s="47"/>
      <c r="P55" s="47"/>
      <c r="Q55" s="47"/>
      <c r="R55" s="47"/>
      <c r="S55" s="50" t="s">
        <v>44</v>
      </c>
      <c r="T55" s="45"/>
      <c r="U55" s="45" t="s">
        <v>908</v>
      </c>
      <c r="V55" s="31" t="s">
        <v>929</v>
      </c>
      <c r="W55" s="32"/>
      <c r="X55" s="32"/>
      <c r="Y55" s="109"/>
    </row>
    <row r="56" spans="1:25" s="19" customFormat="1" ht="94.5">
      <c r="A56" s="209"/>
      <c r="B56" s="210"/>
      <c r="C56" s="211" t="s">
        <v>481</v>
      </c>
      <c r="D56" s="211" t="s">
        <v>19</v>
      </c>
      <c r="E56" s="212" t="s">
        <v>503</v>
      </c>
      <c r="F56" s="211" t="s">
        <v>462</v>
      </c>
      <c r="G56" s="211" t="s">
        <v>504</v>
      </c>
      <c r="H56" s="196" t="s">
        <v>505</v>
      </c>
      <c r="I56" s="196"/>
      <c r="J56" s="211"/>
      <c r="K56" s="211" t="s">
        <v>465</v>
      </c>
      <c r="L56" s="211"/>
      <c r="M56" s="211"/>
      <c r="N56" s="211"/>
      <c r="O56" s="202"/>
      <c r="P56" s="202"/>
      <c r="Q56" s="202"/>
      <c r="R56" s="202"/>
      <c r="S56" s="213" t="s">
        <v>44</v>
      </c>
      <c r="T56" s="211"/>
      <c r="U56" s="196"/>
      <c r="V56" s="206" t="s">
        <v>1908</v>
      </c>
      <c r="W56" s="32"/>
      <c r="X56" s="32"/>
      <c r="Y56" s="103"/>
    </row>
  </sheetData>
  <phoneticPr fontId="3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218B8-5C8D-4AEC-B5A7-15ABE5F6B85A}">
  <sheetPr codeName="Sheet6"/>
  <dimension ref="A1:P22"/>
  <sheetViews>
    <sheetView zoomScale="130" zoomScaleNormal="130" zoomScaleSheetLayoutView="10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Q2" sqref="Q2"/>
    </sheetView>
  </sheetViews>
  <sheetFormatPr defaultRowHeight="15"/>
  <cols>
    <col min="1" max="1" width="17.85546875" customWidth="1"/>
    <col min="2" max="2" width="12.140625" customWidth="1"/>
    <col min="3" max="3" width="7.85546875" bestFit="1" customWidth="1"/>
    <col min="4" max="4" width="10" customWidth="1"/>
    <col min="5" max="5" width="15.42578125" bestFit="1" customWidth="1"/>
    <col min="6" max="6" width="6.85546875" customWidth="1"/>
    <col min="7" max="7" width="15" customWidth="1"/>
    <col min="8" max="8" width="18.5703125" customWidth="1"/>
    <col min="9" max="9" width="11.7109375" customWidth="1"/>
    <col min="10" max="10" width="12.42578125" style="15" customWidth="1"/>
    <col min="11" max="11" width="13.42578125" style="15" customWidth="1"/>
    <col min="12" max="12" width="15" style="1" customWidth="1"/>
    <col min="13" max="13" width="31.140625" style="42" bestFit="1" customWidth="1"/>
    <col min="14" max="14" width="11.7109375" customWidth="1"/>
    <col min="15" max="15" width="12.5703125" customWidth="1"/>
    <col min="16" max="16" width="12.42578125" bestFit="1" customWidth="1"/>
  </cols>
  <sheetData>
    <row r="1" spans="1:16" s="19" customFormat="1" ht="13.5">
      <c r="A1" s="160" t="s">
        <v>0</v>
      </c>
      <c r="B1" s="16" t="s">
        <v>1214</v>
      </c>
      <c r="C1" s="17" t="s">
        <v>2</v>
      </c>
      <c r="D1" s="17" t="s">
        <v>5</v>
      </c>
      <c r="E1" s="17" t="s">
        <v>6</v>
      </c>
      <c r="F1" s="17" t="s">
        <v>1764</v>
      </c>
      <c r="G1" s="17" t="s">
        <v>7</v>
      </c>
      <c r="H1" s="17" t="s">
        <v>1915</v>
      </c>
      <c r="I1" s="17" t="s">
        <v>1914</v>
      </c>
      <c r="J1" s="70" t="s">
        <v>12</v>
      </c>
      <c r="K1" s="70" t="s">
        <v>1780</v>
      </c>
      <c r="L1" s="18" t="s">
        <v>1880</v>
      </c>
      <c r="M1" s="30" t="s">
        <v>16</v>
      </c>
      <c r="N1" s="17" t="s">
        <v>943</v>
      </c>
      <c r="O1" s="19" t="s">
        <v>1916</v>
      </c>
      <c r="P1" s="19" t="s">
        <v>1907</v>
      </c>
    </row>
    <row r="2" spans="1:16">
      <c r="A2" s="161" t="s">
        <v>956</v>
      </c>
      <c r="B2" s="128">
        <v>49</v>
      </c>
      <c r="C2" s="20" t="s">
        <v>19</v>
      </c>
      <c r="D2" s="6" t="s">
        <v>957</v>
      </c>
      <c r="E2" s="27" t="s">
        <v>958</v>
      </c>
      <c r="F2" s="11" t="s">
        <v>1913</v>
      </c>
      <c r="G2" s="29" t="s">
        <v>959</v>
      </c>
      <c r="H2" s="29">
        <v>12.9</v>
      </c>
      <c r="I2" s="29" t="s">
        <v>44</v>
      </c>
      <c r="J2" s="71">
        <v>44986</v>
      </c>
      <c r="K2" s="71">
        <v>45024</v>
      </c>
      <c r="L2" s="3">
        <v>116278</v>
      </c>
      <c r="M2" t="s">
        <v>1596</v>
      </c>
      <c r="N2" s="20"/>
      <c r="O2" t="s">
        <v>1479</v>
      </c>
      <c r="P2" s="15">
        <v>46112</v>
      </c>
    </row>
    <row r="3" spans="1:16">
      <c r="A3" s="161" t="s">
        <v>960</v>
      </c>
      <c r="B3" s="128">
        <v>50</v>
      </c>
      <c r="C3" s="20" t="s">
        <v>19</v>
      </c>
      <c r="D3" s="6" t="s">
        <v>957</v>
      </c>
      <c r="E3" s="27" t="s">
        <v>958</v>
      </c>
      <c r="F3" s="11" t="s">
        <v>962</v>
      </c>
      <c r="G3" s="29" t="s">
        <v>961</v>
      </c>
      <c r="H3" s="29">
        <v>12.9</v>
      </c>
      <c r="I3" s="29" t="s">
        <v>44</v>
      </c>
      <c r="J3" s="71">
        <v>44986</v>
      </c>
      <c r="K3" s="71"/>
      <c r="L3" s="3">
        <v>116278</v>
      </c>
      <c r="M3" s="23" t="s">
        <v>1597</v>
      </c>
      <c r="N3" s="20"/>
      <c r="O3" t="s">
        <v>1479</v>
      </c>
      <c r="P3" s="15">
        <v>46112</v>
      </c>
    </row>
    <row r="4" spans="1:16">
      <c r="A4" s="161" t="s">
        <v>963</v>
      </c>
      <c r="B4" s="128">
        <v>51</v>
      </c>
      <c r="C4" s="20" t="s">
        <v>19</v>
      </c>
      <c r="D4" s="6" t="s">
        <v>957</v>
      </c>
      <c r="E4" s="27" t="s">
        <v>958</v>
      </c>
      <c r="F4" s="11" t="s">
        <v>962</v>
      </c>
      <c r="G4" s="29" t="s">
        <v>964</v>
      </c>
      <c r="H4" s="29">
        <v>12.9</v>
      </c>
      <c r="I4" s="29" t="s">
        <v>44</v>
      </c>
      <c r="J4" s="71">
        <v>44986</v>
      </c>
      <c r="K4" s="71"/>
      <c r="L4" s="3">
        <v>116278</v>
      </c>
      <c r="M4" s="23" t="s">
        <v>1598</v>
      </c>
      <c r="N4" s="20"/>
      <c r="O4" t="s">
        <v>1480</v>
      </c>
      <c r="P4" s="15">
        <v>46112</v>
      </c>
    </row>
    <row r="5" spans="1:16">
      <c r="A5" s="161" t="s">
        <v>965</v>
      </c>
      <c r="B5" s="128">
        <v>52</v>
      </c>
      <c r="C5" s="20" t="s">
        <v>19</v>
      </c>
      <c r="D5" s="6" t="s">
        <v>957</v>
      </c>
      <c r="E5" s="27" t="s">
        <v>958</v>
      </c>
      <c r="F5" s="11" t="s">
        <v>962</v>
      </c>
      <c r="G5" s="29" t="s">
        <v>966</v>
      </c>
      <c r="H5" s="29">
        <v>12.9</v>
      </c>
      <c r="I5" s="29" t="s">
        <v>44</v>
      </c>
      <c r="J5" s="71">
        <v>44986</v>
      </c>
      <c r="K5" s="71"/>
      <c r="L5" s="3">
        <v>116278</v>
      </c>
      <c r="M5" s="23" t="s">
        <v>1599</v>
      </c>
      <c r="N5" s="20"/>
      <c r="O5" t="s">
        <v>1481</v>
      </c>
      <c r="P5" s="15">
        <v>46112</v>
      </c>
    </row>
    <row r="6" spans="1:16">
      <c r="A6" s="161" t="s">
        <v>967</v>
      </c>
      <c r="B6" s="128">
        <v>53</v>
      </c>
      <c r="C6" s="20" t="s">
        <v>19</v>
      </c>
      <c r="D6" s="6" t="s">
        <v>957</v>
      </c>
      <c r="E6" s="27" t="s">
        <v>958</v>
      </c>
      <c r="F6" s="11" t="s">
        <v>962</v>
      </c>
      <c r="G6" s="29" t="s">
        <v>968</v>
      </c>
      <c r="H6" s="29">
        <v>12.9</v>
      </c>
      <c r="I6" s="29" t="s">
        <v>44</v>
      </c>
      <c r="J6" s="71">
        <v>44986</v>
      </c>
      <c r="K6" s="71"/>
      <c r="L6" s="3">
        <v>116278</v>
      </c>
      <c r="M6" s="11" t="s">
        <v>1600</v>
      </c>
      <c r="N6" s="11"/>
      <c r="O6" t="s">
        <v>1482</v>
      </c>
      <c r="P6" s="15">
        <v>46112</v>
      </c>
    </row>
    <row r="7" spans="1:16">
      <c r="A7" s="161" t="s">
        <v>969</v>
      </c>
      <c r="B7" s="128">
        <v>54</v>
      </c>
      <c r="C7" s="20" t="s">
        <v>19</v>
      </c>
      <c r="D7" s="6" t="s">
        <v>957</v>
      </c>
      <c r="E7" s="27" t="s">
        <v>958</v>
      </c>
      <c r="F7" s="11" t="s">
        <v>962</v>
      </c>
      <c r="G7" s="29" t="s">
        <v>970</v>
      </c>
      <c r="H7" s="29">
        <v>12.9</v>
      </c>
      <c r="I7" s="29" t="s">
        <v>44</v>
      </c>
      <c r="J7" s="71">
        <v>44986</v>
      </c>
      <c r="K7" s="71"/>
      <c r="L7" s="3">
        <v>116278</v>
      </c>
      <c r="M7" s="23" t="s">
        <v>1601</v>
      </c>
      <c r="N7" s="20"/>
      <c r="O7" t="s">
        <v>1483</v>
      </c>
      <c r="P7" s="15">
        <v>46112</v>
      </c>
    </row>
    <row r="8" spans="1:16">
      <c r="A8" s="161" t="s">
        <v>971</v>
      </c>
      <c r="B8" s="128">
        <v>55</v>
      </c>
      <c r="C8" s="20" t="s">
        <v>19</v>
      </c>
      <c r="D8" s="6" t="s">
        <v>957</v>
      </c>
      <c r="E8" s="2" t="s">
        <v>972</v>
      </c>
      <c r="F8" s="11" t="s">
        <v>974</v>
      </c>
      <c r="G8" s="29" t="s">
        <v>973</v>
      </c>
      <c r="H8" s="29">
        <v>12.9</v>
      </c>
      <c r="I8" s="29" t="s">
        <v>44</v>
      </c>
      <c r="J8" s="71">
        <v>44994</v>
      </c>
      <c r="K8" s="71"/>
      <c r="L8" s="3">
        <v>157091</v>
      </c>
      <c r="M8" s="23" t="s">
        <v>1602</v>
      </c>
      <c r="N8" s="20"/>
      <c r="O8" t="s">
        <v>1484</v>
      </c>
      <c r="P8" s="15">
        <v>46112</v>
      </c>
    </row>
    <row r="9" spans="1:16">
      <c r="A9" s="161" t="s">
        <v>975</v>
      </c>
      <c r="B9" s="128">
        <v>56</v>
      </c>
      <c r="C9" s="20" t="s">
        <v>19</v>
      </c>
      <c r="D9" s="6" t="s">
        <v>957</v>
      </c>
      <c r="E9" s="2" t="s">
        <v>972</v>
      </c>
      <c r="F9" s="11" t="s">
        <v>974</v>
      </c>
      <c r="G9" s="29" t="s">
        <v>976</v>
      </c>
      <c r="H9" s="29">
        <v>12.9</v>
      </c>
      <c r="I9" s="29" t="s">
        <v>44</v>
      </c>
      <c r="J9" s="71">
        <v>44994</v>
      </c>
      <c r="K9" s="71"/>
      <c r="L9" s="3">
        <v>157091</v>
      </c>
      <c r="M9" s="23" t="s">
        <v>1603</v>
      </c>
      <c r="N9" s="20"/>
      <c r="O9" t="s">
        <v>1482</v>
      </c>
      <c r="P9" s="15">
        <v>46112</v>
      </c>
    </row>
    <row r="10" spans="1:16">
      <c r="A10" s="161" t="s">
        <v>977</v>
      </c>
      <c r="B10" s="128">
        <v>57</v>
      </c>
      <c r="C10" s="20" t="s">
        <v>19</v>
      </c>
      <c r="D10" s="6" t="s">
        <v>957</v>
      </c>
      <c r="E10" s="2" t="s">
        <v>972</v>
      </c>
      <c r="F10" s="11" t="s">
        <v>974</v>
      </c>
      <c r="G10" s="29" t="s">
        <v>978</v>
      </c>
      <c r="H10" s="29">
        <v>12.9</v>
      </c>
      <c r="I10" s="29" t="s">
        <v>44</v>
      </c>
      <c r="J10" s="71">
        <v>44994</v>
      </c>
      <c r="K10" s="71"/>
      <c r="L10" s="3">
        <v>157091</v>
      </c>
      <c r="M10" s="23" t="s">
        <v>1604</v>
      </c>
      <c r="N10" s="20"/>
      <c r="O10" t="s">
        <v>1484</v>
      </c>
      <c r="P10" s="15">
        <v>46112</v>
      </c>
    </row>
    <row r="11" spans="1:16">
      <c r="A11" s="161" t="s">
        <v>979</v>
      </c>
      <c r="B11" s="128">
        <v>58</v>
      </c>
      <c r="C11" s="20" t="s">
        <v>19</v>
      </c>
      <c r="D11" s="6" t="s">
        <v>957</v>
      </c>
      <c r="E11" s="2" t="s">
        <v>972</v>
      </c>
      <c r="F11" s="11" t="s">
        <v>974</v>
      </c>
      <c r="G11" s="29" t="s">
        <v>980</v>
      </c>
      <c r="H11" s="29">
        <v>12.9</v>
      </c>
      <c r="I11" s="29" t="s">
        <v>44</v>
      </c>
      <c r="J11" s="71">
        <v>44994</v>
      </c>
      <c r="K11" s="71"/>
      <c r="L11" s="3">
        <v>157091</v>
      </c>
      <c r="M11" s="23" t="s">
        <v>1605</v>
      </c>
      <c r="N11" s="20"/>
      <c r="O11" t="s">
        <v>1482</v>
      </c>
      <c r="P11" s="15">
        <v>46112</v>
      </c>
    </row>
    <row r="12" spans="1:16">
      <c r="A12" s="161" t="s">
        <v>981</v>
      </c>
      <c r="B12" s="128">
        <v>59</v>
      </c>
      <c r="C12" s="20" t="s">
        <v>19</v>
      </c>
      <c r="D12" s="6" t="s">
        <v>957</v>
      </c>
      <c r="E12" s="2" t="s">
        <v>972</v>
      </c>
      <c r="F12" s="11" t="s">
        <v>974</v>
      </c>
      <c r="G12" s="29" t="s">
        <v>982</v>
      </c>
      <c r="H12" s="29">
        <v>12.9</v>
      </c>
      <c r="I12" s="29" t="s">
        <v>44</v>
      </c>
      <c r="J12" s="71">
        <v>44994</v>
      </c>
      <c r="K12" s="71"/>
      <c r="L12" s="3">
        <v>157091</v>
      </c>
      <c r="M12" s="23" t="s">
        <v>1606</v>
      </c>
      <c r="N12" s="20"/>
      <c r="O12" t="s">
        <v>1485</v>
      </c>
      <c r="P12" s="15">
        <v>46112</v>
      </c>
    </row>
    <row r="13" spans="1:16">
      <c r="A13" s="161" t="s">
        <v>983</v>
      </c>
      <c r="B13" s="128">
        <v>60</v>
      </c>
      <c r="C13" s="20" t="s">
        <v>19</v>
      </c>
      <c r="D13" s="6" t="s">
        <v>957</v>
      </c>
      <c r="E13" s="2" t="s">
        <v>972</v>
      </c>
      <c r="F13" s="11" t="s">
        <v>974</v>
      </c>
      <c r="G13" s="29" t="s">
        <v>984</v>
      </c>
      <c r="H13" s="29">
        <v>12.9</v>
      </c>
      <c r="I13" s="29" t="s">
        <v>44</v>
      </c>
      <c r="J13" s="71">
        <v>44994</v>
      </c>
      <c r="K13" s="71"/>
      <c r="L13" s="3">
        <v>157091</v>
      </c>
      <c r="M13" s="23" t="s">
        <v>1607</v>
      </c>
      <c r="N13" s="20"/>
      <c r="O13" t="s">
        <v>1485</v>
      </c>
      <c r="P13" s="15">
        <v>46112</v>
      </c>
    </row>
    <row r="14" spans="1:16">
      <c r="A14" s="161" t="s">
        <v>985</v>
      </c>
      <c r="B14" s="128">
        <v>61</v>
      </c>
      <c r="C14" s="20" t="s">
        <v>19</v>
      </c>
      <c r="D14" s="6" t="s">
        <v>957</v>
      </c>
      <c r="E14" s="2" t="s">
        <v>972</v>
      </c>
      <c r="F14" s="11" t="s">
        <v>974</v>
      </c>
      <c r="G14" s="29" t="s">
        <v>986</v>
      </c>
      <c r="H14" s="29">
        <v>12.9</v>
      </c>
      <c r="I14" s="29" t="s">
        <v>44</v>
      </c>
      <c r="J14" s="71">
        <v>44994</v>
      </c>
      <c r="K14" s="71"/>
      <c r="L14" s="3">
        <v>157091</v>
      </c>
      <c r="M14" s="23" t="s">
        <v>1608</v>
      </c>
      <c r="N14" s="20"/>
      <c r="O14" t="s">
        <v>1482</v>
      </c>
      <c r="P14" s="15">
        <v>46112</v>
      </c>
    </row>
    <row r="15" spans="1:16">
      <c r="A15" s="161" t="s">
        <v>987</v>
      </c>
      <c r="B15" s="128">
        <v>62</v>
      </c>
      <c r="C15" s="20" t="s">
        <v>19</v>
      </c>
      <c r="D15" s="6" t="s">
        <v>957</v>
      </c>
      <c r="E15" s="2" t="s">
        <v>972</v>
      </c>
      <c r="F15" s="11" t="s">
        <v>974</v>
      </c>
      <c r="G15" s="29" t="s">
        <v>988</v>
      </c>
      <c r="H15" s="29">
        <v>12.9</v>
      </c>
      <c r="I15" s="29" t="s">
        <v>44</v>
      </c>
      <c r="J15" s="71">
        <v>44994</v>
      </c>
      <c r="K15" s="71"/>
      <c r="L15" s="3">
        <v>157091</v>
      </c>
      <c r="M15" s="23" t="s">
        <v>1609</v>
      </c>
      <c r="N15" s="20"/>
      <c r="O15" t="s">
        <v>1479</v>
      </c>
      <c r="P15" s="15">
        <v>46112</v>
      </c>
    </row>
    <row r="16" spans="1:16">
      <c r="A16" s="161" t="s">
        <v>989</v>
      </c>
      <c r="B16" s="128">
        <v>63</v>
      </c>
      <c r="C16" s="20" t="s">
        <v>19</v>
      </c>
      <c r="D16" s="6" t="s">
        <v>957</v>
      </c>
      <c r="E16" s="2" t="s">
        <v>972</v>
      </c>
      <c r="F16" s="11" t="s">
        <v>974</v>
      </c>
      <c r="G16" s="29" t="s">
        <v>990</v>
      </c>
      <c r="H16" s="29">
        <v>12.9</v>
      </c>
      <c r="I16" s="29" t="s">
        <v>44</v>
      </c>
      <c r="J16" s="71">
        <v>44994</v>
      </c>
      <c r="K16" s="71"/>
      <c r="L16" s="3">
        <v>157091</v>
      </c>
      <c r="M16" s="23" t="s">
        <v>1610</v>
      </c>
      <c r="N16" s="20"/>
      <c r="O16" t="s">
        <v>1484</v>
      </c>
      <c r="P16" s="15">
        <v>46112</v>
      </c>
    </row>
    <row r="17" spans="1:16">
      <c r="A17" s="161" t="s">
        <v>991</v>
      </c>
      <c r="B17" s="128">
        <v>64</v>
      </c>
      <c r="C17" s="20" t="s">
        <v>19</v>
      </c>
      <c r="D17" s="6" t="s">
        <v>957</v>
      </c>
      <c r="E17" s="2" t="s">
        <v>972</v>
      </c>
      <c r="F17" s="11" t="s">
        <v>974</v>
      </c>
      <c r="G17" s="29" t="s">
        <v>992</v>
      </c>
      <c r="H17" s="29">
        <v>12.9</v>
      </c>
      <c r="I17" s="29" t="s">
        <v>44</v>
      </c>
      <c r="J17" s="71">
        <v>44994</v>
      </c>
      <c r="K17" s="71"/>
      <c r="L17" s="3">
        <v>157091</v>
      </c>
      <c r="M17" s="23" t="s">
        <v>1611</v>
      </c>
      <c r="N17" s="20"/>
      <c r="O17" t="s">
        <v>1482</v>
      </c>
      <c r="P17" s="15">
        <v>46112</v>
      </c>
    </row>
    <row r="18" spans="1:16">
      <c r="A18" s="161" t="s">
        <v>993</v>
      </c>
      <c r="B18" s="128">
        <v>65</v>
      </c>
      <c r="C18" s="20" t="s">
        <v>19</v>
      </c>
      <c r="D18" s="6" t="s">
        <v>957</v>
      </c>
      <c r="E18" s="2" t="s">
        <v>972</v>
      </c>
      <c r="F18" s="11" t="s">
        <v>974</v>
      </c>
      <c r="G18" s="29" t="s">
        <v>994</v>
      </c>
      <c r="H18" s="29">
        <v>12.9</v>
      </c>
      <c r="I18" s="29" t="s">
        <v>44</v>
      </c>
      <c r="J18" s="71">
        <v>44994</v>
      </c>
      <c r="K18" s="71"/>
      <c r="L18" s="3">
        <v>157091</v>
      </c>
      <c r="M18" s="23" t="s">
        <v>1612</v>
      </c>
      <c r="N18" s="20"/>
      <c r="O18" t="s">
        <v>1484</v>
      </c>
      <c r="P18" s="15">
        <v>46112</v>
      </c>
    </row>
    <row r="19" spans="1:16">
      <c r="A19" s="161" t="s">
        <v>995</v>
      </c>
      <c r="B19" s="128">
        <v>66</v>
      </c>
      <c r="C19" s="20" t="s">
        <v>19</v>
      </c>
      <c r="D19" s="6" t="s">
        <v>957</v>
      </c>
      <c r="E19" s="2" t="s">
        <v>972</v>
      </c>
      <c r="F19" s="11" t="s">
        <v>974</v>
      </c>
      <c r="G19" s="29" t="s">
        <v>996</v>
      </c>
      <c r="H19" s="29">
        <v>12.9</v>
      </c>
      <c r="I19" s="29" t="s">
        <v>44</v>
      </c>
      <c r="J19" s="71">
        <v>44994</v>
      </c>
      <c r="K19" s="71"/>
      <c r="L19" s="3">
        <v>157091</v>
      </c>
      <c r="M19" s="23" t="s">
        <v>1613</v>
      </c>
      <c r="N19" s="20"/>
      <c r="O19" t="s">
        <v>1482</v>
      </c>
      <c r="P19" s="15">
        <v>46112</v>
      </c>
    </row>
    <row r="20" spans="1:16">
      <c r="A20" s="161" t="s">
        <v>997</v>
      </c>
      <c r="B20" s="128">
        <v>67</v>
      </c>
      <c r="C20" s="20" t="s">
        <v>19</v>
      </c>
      <c r="D20" s="6" t="s">
        <v>957</v>
      </c>
      <c r="E20" s="2" t="s">
        <v>998</v>
      </c>
      <c r="F20" s="11" t="s">
        <v>974</v>
      </c>
      <c r="G20" s="29" t="s">
        <v>999</v>
      </c>
      <c r="H20" s="29">
        <v>12.9</v>
      </c>
      <c r="I20" s="29" t="s">
        <v>44</v>
      </c>
      <c r="J20" s="71">
        <v>44994</v>
      </c>
      <c r="K20" s="71"/>
      <c r="L20" s="3">
        <v>157091</v>
      </c>
      <c r="M20" s="23" t="s">
        <v>1614</v>
      </c>
      <c r="N20" s="20"/>
      <c r="O20" t="s">
        <v>1482</v>
      </c>
      <c r="P20" s="15">
        <v>46112</v>
      </c>
    </row>
    <row r="21" spans="1:16">
      <c r="A21" s="161" t="s">
        <v>1633</v>
      </c>
      <c r="B21" s="128">
        <v>227</v>
      </c>
      <c r="C21" s="20" t="s">
        <v>19</v>
      </c>
      <c r="D21" s="6" t="s">
        <v>957</v>
      </c>
      <c r="E21" s="2" t="s">
        <v>1634</v>
      </c>
      <c r="F21" s="11" t="s">
        <v>1636</v>
      </c>
      <c r="G21" s="29" t="s">
        <v>1635</v>
      </c>
      <c r="H21" s="29">
        <v>13</v>
      </c>
      <c r="I21" s="29"/>
      <c r="J21" s="71">
        <v>45889</v>
      </c>
      <c r="K21" s="71"/>
      <c r="L21" s="3">
        <v>128800</v>
      </c>
      <c r="M21" s="23" t="s">
        <v>1637</v>
      </c>
      <c r="N21" s="20"/>
      <c r="P21" s="15">
        <v>46112</v>
      </c>
    </row>
    <row r="22" spans="1:16">
      <c r="A22" s="161" t="s">
        <v>1770</v>
      </c>
      <c r="B22" s="128"/>
      <c r="C22" s="20" t="s">
        <v>19</v>
      </c>
      <c r="D22" s="6" t="s">
        <v>957</v>
      </c>
      <c r="E22" s="2" t="s">
        <v>1634</v>
      </c>
      <c r="F22" s="11" t="s">
        <v>1636</v>
      </c>
      <c r="G22" s="29" t="s">
        <v>1771</v>
      </c>
      <c r="H22" s="29">
        <v>13</v>
      </c>
      <c r="I22" s="29"/>
      <c r="J22" s="71">
        <v>46094</v>
      </c>
      <c r="K22" s="71"/>
      <c r="L22" s="3">
        <f>107800+640</f>
        <v>108440</v>
      </c>
      <c r="M22" s="23" t="s">
        <v>1637</v>
      </c>
      <c r="N22" s="20"/>
      <c r="O22" t="s">
        <v>1772</v>
      </c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558B-9AF5-48B1-A2E2-E04F0CC4A9CD}">
  <sheetPr codeName="Sheet7"/>
  <dimension ref="A1:Q2"/>
  <sheetViews>
    <sheetView zoomScale="130" zoomScaleNormal="130" zoomScaleSheetLayoutView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Q2" sqref="Q2"/>
    </sheetView>
  </sheetViews>
  <sheetFormatPr defaultRowHeight="15"/>
  <cols>
    <col min="1" max="1" width="17.85546875" customWidth="1"/>
    <col min="2" max="2" width="12.140625" customWidth="1"/>
    <col min="3" max="3" width="7.85546875" bestFit="1" customWidth="1"/>
    <col min="4" max="4" width="10" customWidth="1"/>
    <col min="5" max="5" width="15.42578125" bestFit="1" customWidth="1"/>
    <col min="6" max="6" width="6.85546875" customWidth="1"/>
    <col min="7" max="7" width="15" customWidth="1"/>
    <col min="8" max="8" width="18.5703125" customWidth="1"/>
    <col min="9" max="9" width="11.7109375" customWidth="1"/>
    <col min="10" max="10" width="12.42578125" style="15" customWidth="1"/>
    <col min="11" max="11" width="13.42578125" style="15" customWidth="1"/>
    <col min="12" max="12" width="15" style="1" customWidth="1"/>
    <col min="13" max="13" width="31.140625" style="42" bestFit="1" customWidth="1"/>
    <col min="14" max="14" width="11.7109375" customWidth="1"/>
    <col min="15" max="15" width="12.5703125" customWidth="1"/>
    <col min="16" max="16" width="12.42578125" bestFit="1" customWidth="1"/>
  </cols>
  <sheetData>
    <row r="1" spans="1:17" s="19" customFormat="1" ht="13.5">
      <c r="A1" s="160" t="s">
        <v>0</v>
      </c>
      <c r="B1" s="16" t="s">
        <v>1214</v>
      </c>
      <c r="C1" s="17" t="s">
        <v>2</v>
      </c>
      <c r="D1" s="17" t="s">
        <v>5</v>
      </c>
      <c r="E1" s="17" t="s">
        <v>6</v>
      </c>
      <c r="F1" s="17" t="s">
        <v>1764</v>
      </c>
      <c r="G1" s="17" t="s">
        <v>7</v>
      </c>
      <c r="H1" s="17" t="s">
        <v>1915</v>
      </c>
      <c r="I1" s="17" t="s">
        <v>1914</v>
      </c>
      <c r="J1" s="70" t="s">
        <v>12</v>
      </c>
      <c r="K1" s="70" t="s">
        <v>1780</v>
      </c>
      <c r="L1" s="18" t="s">
        <v>1880</v>
      </c>
      <c r="M1" s="30" t="s">
        <v>16</v>
      </c>
      <c r="N1" s="17" t="s">
        <v>943</v>
      </c>
      <c r="O1" s="19" t="s">
        <v>1916</v>
      </c>
      <c r="P1" s="19" t="s">
        <v>1907</v>
      </c>
      <c r="Q1" s="19" t="s">
        <v>1909</v>
      </c>
    </row>
    <row r="2" spans="1:17">
      <c r="A2" s="161"/>
      <c r="B2" s="128"/>
      <c r="C2" s="20"/>
      <c r="D2" s="6"/>
      <c r="E2" s="27"/>
      <c r="F2" s="11"/>
      <c r="G2" s="29"/>
      <c r="H2" s="29"/>
      <c r="I2" s="29"/>
      <c r="J2" s="71"/>
      <c r="K2" s="71"/>
      <c r="L2" s="3"/>
      <c r="M2"/>
      <c r="N2" s="20"/>
      <c r="P2" s="15"/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6369-CED9-4040-8C76-837ABEEF233C}">
  <sheetPr codeName="Sheet8"/>
  <dimension ref="A1:Q2"/>
  <sheetViews>
    <sheetView zoomScale="130" zoomScaleNormal="130" zoomScaleSheetLayoutView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Q2" sqref="Q2"/>
    </sheetView>
  </sheetViews>
  <sheetFormatPr defaultRowHeight="15"/>
  <cols>
    <col min="1" max="1" width="17.85546875" customWidth="1"/>
    <col min="2" max="2" width="12.140625" customWidth="1"/>
    <col min="3" max="3" width="7.85546875" bestFit="1" customWidth="1"/>
    <col min="4" max="4" width="10" customWidth="1"/>
    <col min="5" max="5" width="15.42578125" bestFit="1" customWidth="1"/>
    <col min="6" max="6" width="6.85546875" customWidth="1"/>
    <col min="7" max="7" width="15" customWidth="1"/>
    <col min="8" max="8" width="18.5703125" customWidth="1"/>
    <col min="9" max="9" width="11.7109375" customWidth="1"/>
    <col min="10" max="10" width="12.42578125" style="15" customWidth="1"/>
    <col min="11" max="11" width="13.42578125" style="15" customWidth="1"/>
    <col min="12" max="12" width="15" style="1" customWidth="1"/>
    <col min="13" max="13" width="31.140625" style="42" bestFit="1" customWidth="1"/>
    <col min="14" max="14" width="11.7109375" customWidth="1"/>
    <col min="15" max="15" width="12.5703125" customWidth="1"/>
    <col min="16" max="16" width="12.42578125" bestFit="1" customWidth="1"/>
  </cols>
  <sheetData>
    <row r="1" spans="1:17" s="19" customFormat="1" ht="13.5">
      <c r="A1" s="160" t="s">
        <v>0</v>
      </c>
      <c r="B1" s="16" t="s">
        <v>1214</v>
      </c>
      <c r="C1" s="17" t="s">
        <v>2</v>
      </c>
      <c r="D1" s="17" t="s">
        <v>5</v>
      </c>
      <c r="E1" s="17" t="s">
        <v>6</v>
      </c>
      <c r="F1" s="17" t="s">
        <v>1764</v>
      </c>
      <c r="G1" s="17" t="s">
        <v>7</v>
      </c>
      <c r="H1" s="17" t="s">
        <v>1915</v>
      </c>
      <c r="I1" s="17" t="s">
        <v>1914</v>
      </c>
      <c r="J1" s="70" t="s">
        <v>12</v>
      </c>
      <c r="K1" s="70" t="s">
        <v>1780</v>
      </c>
      <c r="L1" s="18" t="s">
        <v>1880</v>
      </c>
      <c r="M1" s="30" t="s">
        <v>16</v>
      </c>
      <c r="N1" s="17" t="s">
        <v>943</v>
      </c>
      <c r="O1" s="19" t="s">
        <v>1916</v>
      </c>
      <c r="P1" s="19" t="s">
        <v>1907</v>
      </c>
      <c r="Q1" s="19" t="s">
        <v>1909</v>
      </c>
    </row>
    <row r="2" spans="1:17">
      <c r="A2" s="161"/>
      <c r="B2" s="128"/>
      <c r="C2" s="20"/>
      <c r="D2" s="6"/>
      <c r="E2" s="27"/>
      <c r="F2" s="11"/>
      <c r="G2" s="29"/>
      <c r="H2" s="29"/>
      <c r="I2" s="29"/>
      <c r="J2" s="71"/>
      <c r="K2" s="71"/>
      <c r="L2" s="3"/>
      <c r="M2"/>
      <c r="N2" s="20"/>
      <c r="P2" s="15"/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C3D3-214E-4A91-9B95-A27A341F582C}">
  <sheetPr codeName="Sheet9"/>
  <dimension ref="A1:L55"/>
  <sheetViews>
    <sheetView zoomScale="115" zoomScaleNormal="115" workbookViewId="0">
      <pane ySplit="1" topLeftCell="A2" activePane="bottomLeft" state="frozen"/>
      <selection pane="bottomLeft" activeCell="L2" sqref="L2"/>
    </sheetView>
  </sheetViews>
  <sheetFormatPr defaultColWidth="9" defaultRowHeight="15"/>
  <cols>
    <col min="1" max="1" width="18.5703125" style="19" customWidth="1"/>
    <col min="2" max="2" width="12.85546875" style="19" customWidth="1"/>
    <col min="3" max="3" width="7.140625" style="19" customWidth="1"/>
    <col min="4" max="4" width="10.28515625" style="19" customWidth="1"/>
    <col min="5" max="5" width="24.140625" style="19" customWidth="1"/>
    <col min="6" max="6" width="18.85546875" style="19" customWidth="1"/>
    <col min="7" max="7" width="13.42578125" style="61" customWidth="1"/>
    <col min="8" max="8" width="15.42578125" style="25" customWidth="1"/>
    <col min="9" max="9" width="18.140625" bestFit="1" customWidth="1"/>
    <col min="10" max="10" width="21.42578125" style="19" bestFit="1" customWidth="1"/>
    <col min="11" max="11" width="20.42578125" style="110" customWidth="1"/>
    <col min="12" max="12" width="23.42578125" style="96" customWidth="1"/>
    <col min="13" max="16384" width="9" style="19"/>
  </cols>
  <sheetData>
    <row r="1" spans="1:12" ht="13.5">
      <c r="A1" s="160" t="s">
        <v>0</v>
      </c>
      <c r="B1" s="16" t="s">
        <v>1214</v>
      </c>
      <c r="C1" s="17" t="s">
        <v>2</v>
      </c>
      <c r="D1" s="17" t="s">
        <v>5</v>
      </c>
      <c r="E1" s="17" t="s">
        <v>6</v>
      </c>
      <c r="F1" s="17" t="s">
        <v>7</v>
      </c>
      <c r="G1" s="59" t="s">
        <v>12</v>
      </c>
      <c r="H1" s="18" t="s">
        <v>1872</v>
      </c>
      <c r="I1" s="17" t="s">
        <v>15</v>
      </c>
      <c r="J1" s="102" t="s">
        <v>16</v>
      </c>
      <c r="K1" s="93" t="s">
        <v>14</v>
      </c>
      <c r="L1" s="19" t="s">
        <v>1907</v>
      </c>
    </row>
    <row r="2" spans="1:12" ht="12.75" customHeight="1">
      <c r="A2" s="165"/>
      <c r="B2" s="132">
        <v>5001029</v>
      </c>
      <c r="C2" s="6" t="s">
        <v>19</v>
      </c>
      <c r="D2" s="6" t="s">
        <v>463</v>
      </c>
      <c r="E2" s="6" t="s">
        <v>464</v>
      </c>
      <c r="F2" s="6"/>
      <c r="G2" s="34"/>
      <c r="H2" s="7">
        <v>1200000</v>
      </c>
      <c r="I2" s="6" t="s">
        <v>467</v>
      </c>
      <c r="J2" s="103"/>
      <c r="K2" s="37" t="s">
        <v>466</v>
      </c>
      <c r="L2" s="19"/>
    </row>
    <row r="3" spans="1:12" ht="12.75" customHeight="1">
      <c r="A3" s="165" t="s">
        <v>1236</v>
      </c>
      <c r="B3" s="132"/>
      <c r="C3" s="6" t="s">
        <v>19</v>
      </c>
      <c r="D3" s="6" t="s">
        <v>468</v>
      </c>
      <c r="E3" s="6" t="s">
        <v>1584</v>
      </c>
      <c r="F3" s="6" t="s">
        <v>470</v>
      </c>
      <c r="G3" s="34">
        <v>45287</v>
      </c>
      <c r="H3" s="7">
        <v>44700</v>
      </c>
      <c r="I3" s="6" t="s">
        <v>471</v>
      </c>
      <c r="J3" s="103"/>
      <c r="K3" s="37"/>
      <c r="L3" s="19"/>
    </row>
    <row r="4" spans="1:12">
      <c r="A4" s="165" t="s">
        <v>1237</v>
      </c>
      <c r="B4" s="132"/>
      <c r="C4" s="6" t="s">
        <v>19</v>
      </c>
      <c r="D4" s="6" t="s">
        <v>468</v>
      </c>
      <c r="E4" s="6" t="s">
        <v>469</v>
      </c>
      <c r="F4" s="6" t="s">
        <v>472</v>
      </c>
      <c r="G4" s="34">
        <v>45287</v>
      </c>
      <c r="H4" s="7">
        <v>44700</v>
      </c>
      <c r="I4" s="6" t="s">
        <v>473</v>
      </c>
      <c r="J4" s="103"/>
      <c r="K4" s="37"/>
      <c r="L4" s="19"/>
    </row>
    <row r="5" spans="1:12">
      <c r="A5" s="165" t="s">
        <v>1238</v>
      </c>
      <c r="B5" s="132"/>
      <c r="C5" s="6" t="s">
        <v>474</v>
      </c>
      <c r="D5" s="6" t="s">
        <v>468</v>
      </c>
      <c r="E5" s="6" t="s">
        <v>469</v>
      </c>
      <c r="F5" s="6" t="s">
        <v>475</v>
      </c>
      <c r="G5" s="34">
        <v>45287</v>
      </c>
      <c r="H5" s="7">
        <v>44700</v>
      </c>
      <c r="I5" s="6" t="s">
        <v>476</v>
      </c>
      <c r="J5" s="103"/>
      <c r="K5" s="37"/>
      <c r="L5" s="19"/>
    </row>
    <row r="6" spans="1:12">
      <c r="A6" s="165" t="s">
        <v>1239</v>
      </c>
      <c r="B6" s="132"/>
      <c r="C6" s="6" t="s">
        <v>477</v>
      </c>
      <c r="D6" s="6" t="s">
        <v>468</v>
      </c>
      <c r="E6" s="6" t="s">
        <v>469</v>
      </c>
      <c r="F6" s="6" t="s">
        <v>479</v>
      </c>
      <c r="G6" s="34">
        <v>45287</v>
      </c>
      <c r="H6" s="7">
        <v>44700</v>
      </c>
      <c r="I6" s="6" t="s">
        <v>480</v>
      </c>
      <c r="J6" s="103"/>
      <c r="K6" s="37"/>
      <c r="L6" s="19"/>
    </row>
    <row r="7" spans="1:12">
      <c r="A7" s="165" t="s">
        <v>1241</v>
      </c>
      <c r="B7" s="132"/>
      <c r="C7" s="6" t="s">
        <v>1242</v>
      </c>
      <c r="D7" s="6" t="s">
        <v>468</v>
      </c>
      <c r="E7" s="6" t="s">
        <v>469</v>
      </c>
      <c r="F7" s="6" t="s">
        <v>1243</v>
      </c>
      <c r="G7" s="34">
        <v>45691</v>
      </c>
      <c r="H7" s="7">
        <v>46044</v>
      </c>
      <c r="I7" s="6" t="s">
        <v>1244</v>
      </c>
      <c r="J7" s="103"/>
      <c r="K7" s="37"/>
      <c r="L7" s="19"/>
    </row>
    <row r="8" spans="1:12">
      <c r="A8" s="165"/>
      <c r="B8" s="132"/>
      <c r="C8" s="6" t="s">
        <v>19</v>
      </c>
      <c r="D8" s="6" t="s">
        <v>482</v>
      </c>
      <c r="E8" s="6" t="s">
        <v>483</v>
      </c>
      <c r="F8" s="6" t="s">
        <v>484</v>
      </c>
      <c r="G8" s="34">
        <v>42674</v>
      </c>
      <c r="H8" s="7">
        <v>1080000</v>
      </c>
      <c r="I8" s="6" t="s">
        <v>485</v>
      </c>
      <c r="J8" s="103"/>
      <c r="K8" s="37"/>
      <c r="L8" s="19"/>
    </row>
    <row r="9" spans="1:12">
      <c r="A9" s="165"/>
      <c r="B9" s="132"/>
      <c r="C9" s="6" t="s">
        <v>19</v>
      </c>
      <c r="D9" s="6" t="s">
        <v>482</v>
      </c>
      <c r="E9" s="6" t="s">
        <v>486</v>
      </c>
      <c r="F9" s="6" t="s">
        <v>487</v>
      </c>
      <c r="G9" s="34">
        <v>44013</v>
      </c>
      <c r="H9" s="7">
        <v>712000</v>
      </c>
      <c r="I9" s="6"/>
      <c r="J9" s="103"/>
      <c r="K9" s="37"/>
      <c r="L9" s="19"/>
    </row>
    <row r="10" spans="1:12">
      <c r="A10" s="165" t="s">
        <v>1583</v>
      </c>
      <c r="B10" s="132"/>
      <c r="C10" s="6" t="s">
        <v>19</v>
      </c>
      <c r="D10" s="6" t="s">
        <v>488</v>
      </c>
      <c r="E10" s="6" t="s">
        <v>1586</v>
      </c>
      <c r="F10" s="6" t="s">
        <v>489</v>
      </c>
      <c r="G10" s="34">
        <v>45285</v>
      </c>
      <c r="H10" s="7"/>
      <c r="I10" s="6" t="s">
        <v>490</v>
      </c>
      <c r="J10" s="103"/>
      <c r="K10" s="37"/>
      <c r="L10" s="19"/>
    </row>
    <row r="11" spans="1:12">
      <c r="A11" s="165" t="s">
        <v>1268</v>
      </c>
      <c r="B11" s="132"/>
      <c r="C11" s="6" t="s">
        <v>19</v>
      </c>
      <c r="D11" s="6" t="s">
        <v>468</v>
      </c>
      <c r="E11" s="6" t="s">
        <v>491</v>
      </c>
      <c r="F11" s="6" t="s">
        <v>492</v>
      </c>
      <c r="G11" s="34">
        <v>44348</v>
      </c>
      <c r="H11" s="7" t="s">
        <v>44</v>
      </c>
      <c r="I11" s="6" t="s">
        <v>494</v>
      </c>
      <c r="J11" s="103"/>
      <c r="K11" s="37" t="s">
        <v>493</v>
      </c>
      <c r="L11" s="19"/>
    </row>
    <row r="12" spans="1:12">
      <c r="A12" s="165" t="s">
        <v>1269</v>
      </c>
      <c r="B12" s="132"/>
      <c r="C12" s="6" t="s">
        <v>1768</v>
      </c>
      <c r="D12" s="6" t="s">
        <v>468</v>
      </c>
      <c r="E12" s="6" t="s">
        <v>491</v>
      </c>
      <c r="F12" s="6" t="s">
        <v>1272</v>
      </c>
      <c r="G12" s="34"/>
      <c r="H12" s="7"/>
      <c r="I12" s="6"/>
      <c r="J12" s="103"/>
      <c r="K12" s="37" t="s">
        <v>1767</v>
      </c>
      <c r="L12" s="19"/>
    </row>
    <row r="13" spans="1:12">
      <c r="A13" s="165" t="s">
        <v>1270</v>
      </c>
      <c r="B13" s="132"/>
      <c r="C13" s="6" t="s">
        <v>1263</v>
      </c>
      <c r="D13" s="6" t="s">
        <v>468</v>
      </c>
      <c r="E13" s="6" t="s">
        <v>491</v>
      </c>
      <c r="F13" s="6" t="s">
        <v>1271</v>
      </c>
      <c r="G13" s="34"/>
      <c r="H13" s="7"/>
      <c r="I13" s="6"/>
      <c r="J13" s="103"/>
      <c r="K13" s="37" t="s">
        <v>1766</v>
      </c>
      <c r="L13" s="19"/>
    </row>
    <row r="14" spans="1:12">
      <c r="A14" s="165"/>
      <c r="B14" s="132"/>
      <c r="C14" s="6" t="s">
        <v>19</v>
      </c>
      <c r="D14" s="6" t="s">
        <v>495</v>
      </c>
      <c r="E14" s="6" t="s">
        <v>496</v>
      </c>
      <c r="F14" s="6"/>
      <c r="G14" s="34">
        <v>43830</v>
      </c>
      <c r="H14" s="7" t="s">
        <v>44</v>
      </c>
      <c r="I14" s="6" t="s">
        <v>498</v>
      </c>
      <c r="J14" s="103"/>
      <c r="K14" s="37" t="s">
        <v>497</v>
      </c>
      <c r="L14" s="19"/>
    </row>
    <row r="15" spans="1:12">
      <c r="A15" s="165" t="s">
        <v>1240</v>
      </c>
      <c r="B15" s="132"/>
      <c r="C15" s="6" t="s">
        <v>19</v>
      </c>
      <c r="D15" s="6" t="s">
        <v>1585</v>
      </c>
      <c r="E15" s="6" t="s">
        <v>500</v>
      </c>
      <c r="F15" s="6" t="s">
        <v>501</v>
      </c>
      <c r="G15" s="34">
        <v>44396</v>
      </c>
      <c r="H15" s="7">
        <v>90000</v>
      </c>
      <c r="I15" s="6"/>
      <c r="J15" s="103"/>
      <c r="K15" s="37"/>
      <c r="L15" s="19"/>
    </row>
    <row r="16" spans="1:12">
      <c r="A16" s="165" t="s">
        <v>1251</v>
      </c>
      <c r="B16" s="132"/>
      <c r="C16" s="6" t="s">
        <v>19</v>
      </c>
      <c r="D16" s="6" t="s">
        <v>1253</v>
      </c>
      <c r="E16" s="6" t="s">
        <v>1254</v>
      </c>
      <c r="F16" s="6" t="s">
        <v>1255</v>
      </c>
      <c r="G16" s="34">
        <v>45729</v>
      </c>
      <c r="H16" s="7"/>
      <c r="I16" s="6"/>
      <c r="J16" s="103"/>
      <c r="K16" s="37"/>
      <c r="L16" s="19"/>
    </row>
    <row r="17" spans="1:12">
      <c r="A17" s="165" t="s">
        <v>1252</v>
      </c>
      <c r="B17" s="132"/>
      <c r="C17" s="6" t="s">
        <v>19</v>
      </c>
      <c r="D17" s="6" t="s">
        <v>1253</v>
      </c>
      <c r="E17" s="6" t="s">
        <v>1254</v>
      </c>
      <c r="F17" s="6" t="s">
        <v>1256</v>
      </c>
      <c r="G17" s="34">
        <v>45729</v>
      </c>
      <c r="H17" s="7"/>
      <c r="I17" s="6"/>
      <c r="J17" s="103"/>
      <c r="K17" s="37"/>
      <c r="L17" s="19"/>
    </row>
    <row r="18" spans="1:12">
      <c r="A18" s="165" t="s">
        <v>1245</v>
      </c>
      <c r="B18" s="132"/>
      <c r="C18" s="6" t="s">
        <v>1246</v>
      </c>
      <c r="D18" s="6" t="s">
        <v>1247</v>
      </c>
      <c r="E18" s="6" t="s">
        <v>1248</v>
      </c>
      <c r="F18" s="122" t="s">
        <v>1250</v>
      </c>
      <c r="G18" s="34" t="s">
        <v>1249</v>
      </c>
      <c r="H18" s="7" t="s">
        <v>1249</v>
      </c>
      <c r="I18" s="6"/>
      <c r="J18" s="103"/>
      <c r="K18" s="37"/>
      <c r="L18" s="19"/>
    </row>
    <row r="19" spans="1:12">
      <c r="A19" s="165" t="s">
        <v>1262</v>
      </c>
      <c r="B19" s="132"/>
      <c r="C19" s="6" t="s">
        <v>1263</v>
      </c>
      <c r="D19" s="6" t="s">
        <v>1253</v>
      </c>
      <c r="E19" s="6" t="s">
        <v>1265</v>
      </c>
      <c r="F19" s="122" t="s">
        <v>1266</v>
      </c>
      <c r="G19" s="34">
        <v>45729</v>
      </c>
      <c r="H19" s="7">
        <v>4000</v>
      </c>
      <c r="I19" s="6"/>
      <c r="J19" s="103"/>
      <c r="K19" s="37"/>
      <c r="L19" s="19"/>
    </row>
    <row r="20" spans="1:12">
      <c r="A20" s="165" t="s">
        <v>1274</v>
      </c>
      <c r="B20" s="132"/>
      <c r="C20" s="6" t="s">
        <v>1263</v>
      </c>
      <c r="D20" s="6" t="s">
        <v>1247</v>
      </c>
      <c r="E20" s="6" t="s">
        <v>1277</v>
      </c>
      <c r="F20" s="122" t="s">
        <v>1278</v>
      </c>
      <c r="G20" s="34"/>
      <c r="H20" s="7"/>
      <c r="I20" s="6"/>
      <c r="J20" s="103" t="s">
        <v>1279</v>
      </c>
      <c r="K20" s="37"/>
      <c r="L20" s="19"/>
    </row>
    <row r="21" spans="1:12">
      <c r="A21" s="165" t="s">
        <v>1275</v>
      </c>
      <c r="B21" s="132"/>
      <c r="C21" s="6" t="s">
        <v>1263</v>
      </c>
      <c r="D21" s="6" t="s">
        <v>1247</v>
      </c>
      <c r="E21" s="6" t="s">
        <v>1277</v>
      </c>
      <c r="F21" s="122" t="s">
        <v>1281</v>
      </c>
      <c r="G21" s="34"/>
      <c r="H21" s="7"/>
      <c r="I21" s="6"/>
      <c r="J21" s="103" t="s">
        <v>1282</v>
      </c>
      <c r="K21" s="37"/>
      <c r="L21" s="19"/>
    </row>
    <row r="22" spans="1:12">
      <c r="A22" s="165" t="s">
        <v>1276</v>
      </c>
      <c r="B22" s="132"/>
      <c r="C22" s="6" t="s">
        <v>1263</v>
      </c>
      <c r="D22" s="6" t="s">
        <v>1285</v>
      </c>
      <c r="E22" s="6" t="s">
        <v>1280</v>
      </c>
      <c r="F22" s="122" t="s">
        <v>1283</v>
      </c>
      <c r="G22" s="34"/>
      <c r="H22" s="7"/>
      <c r="I22" s="6"/>
      <c r="J22" s="103" t="s">
        <v>1284</v>
      </c>
      <c r="K22" s="37"/>
      <c r="L22" s="19"/>
    </row>
    <row r="23" spans="1:12">
      <c r="A23" s="165" t="s">
        <v>1317</v>
      </c>
      <c r="B23" s="132"/>
      <c r="C23" s="6" t="s">
        <v>1263</v>
      </c>
      <c r="D23" s="6" t="s">
        <v>1247</v>
      </c>
      <c r="E23" s="6" t="s">
        <v>1319</v>
      </c>
      <c r="F23" s="122" t="s">
        <v>1322</v>
      </c>
      <c r="G23" s="34"/>
      <c r="H23" s="7"/>
      <c r="I23" s="6"/>
      <c r="J23" s="103" t="s">
        <v>1323</v>
      </c>
      <c r="K23" s="37"/>
      <c r="L23" s="19"/>
    </row>
    <row r="24" spans="1:12">
      <c r="A24" s="165" t="s">
        <v>1318</v>
      </c>
      <c r="B24" s="132"/>
      <c r="C24" s="6" t="s">
        <v>1263</v>
      </c>
      <c r="D24" s="6" t="s">
        <v>1247</v>
      </c>
      <c r="E24" s="6" t="s">
        <v>1319</v>
      </c>
      <c r="F24" s="122" t="s">
        <v>1320</v>
      </c>
      <c r="G24" s="34"/>
      <c r="H24" s="7"/>
      <c r="I24" s="6"/>
      <c r="J24" s="103" t="s">
        <v>1321</v>
      </c>
      <c r="K24" s="37"/>
      <c r="L24" s="19"/>
    </row>
    <row r="25" spans="1:12">
      <c r="A25" s="165" t="s">
        <v>1324</v>
      </c>
      <c r="B25" s="132"/>
      <c r="C25" s="6" t="s">
        <v>1263</v>
      </c>
      <c r="D25" s="6" t="s">
        <v>1247</v>
      </c>
      <c r="E25" s="6" t="s">
        <v>1319</v>
      </c>
      <c r="F25" s="122" t="s">
        <v>1326</v>
      </c>
      <c r="G25" s="34"/>
      <c r="H25" s="7"/>
      <c r="I25" s="6"/>
      <c r="J25" s="103" t="s">
        <v>1327</v>
      </c>
      <c r="K25" s="37"/>
      <c r="L25" s="19"/>
    </row>
    <row r="26" spans="1:12">
      <c r="A26" s="165" t="s">
        <v>1325</v>
      </c>
      <c r="B26" s="132"/>
      <c r="C26" s="6" t="s">
        <v>1263</v>
      </c>
      <c r="D26" s="6" t="s">
        <v>1247</v>
      </c>
      <c r="E26" s="6" t="s">
        <v>1319</v>
      </c>
      <c r="F26" s="122" t="s">
        <v>1328</v>
      </c>
      <c r="G26" s="34"/>
      <c r="H26" s="7"/>
      <c r="I26" s="6"/>
      <c r="J26" s="103" t="s">
        <v>1329</v>
      </c>
      <c r="K26" s="37"/>
      <c r="L26" s="19"/>
    </row>
    <row r="27" spans="1:12">
      <c r="A27" s="165" t="s">
        <v>1330</v>
      </c>
      <c r="B27" s="132"/>
      <c r="C27" s="6" t="s">
        <v>1263</v>
      </c>
      <c r="D27" s="6" t="s">
        <v>1247</v>
      </c>
      <c r="E27" s="6" t="s">
        <v>1319</v>
      </c>
      <c r="F27" s="122" t="s">
        <v>1332</v>
      </c>
      <c r="G27" s="34"/>
      <c r="H27" s="7"/>
      <c r="I27" s="6"/>
      <c r="J27" s="103" t="s">
        <v>1333</v>
      </c>
      <c r="K27" s="37"/>
      <c r="L27" s="19"/>
    </row>
    <row r="28" spans="1:12">
      <c r="A28" s="165" t="s">
        <v>1331</v>
      </c>
      <c r="B28" s="132"/>
      <c r="C28" s="6" t="s">
        <v>1263</v>
      </c>
      <c r="D28" s="6" t="s">
        <v>1247</v>
      </c>
      <c r="E28" s="6" t="s">
        <v>1319</v>
      </c>
      <c r="F28" s="122" t="s">
        <v>1334</v>
      </c>
      <c r="G28" s="34"/>
      <c r="H28" s="7"/>
      <c r="I28" s="6"/>
      <c r="J28" s="103" t="s">
        <v>1335</v>
      </c>
      <c r="K28" s="37"/>
      <c r="L28" s="19"/>
    </row>
    <row r="29" spans="1:12">
      <c r="A29" s="165" t="s">
        <v>1583</v>
      </c>
      <c r="B29" s="132"/>
      <c r="C29" s="6" t="s">
        <v>1263</v>
      </c>
      <c r="D29" s="6" t="s">
        <v>1247</v>
      </c>
      <c r="E29" s="6" t="s">
        <v>1623</v>
      </c>
      <c r="F29" s="122" t="s">
        <v>1624</v>
      </c>
      <c r="G29" s="34">
        <v>45870</v>
      </c>
      <c r="H29" s="7">
        <v>1980</v>
      </c>
      <c r="I29" s="6"/>
      <c r="J29" s="103"/>
      <c r="K29" s="37"/>
      <c r="L29" s="19"/>
    </row>
    <row r="30" spans="1:12">
      <c r="A30" s="165" t="s">
        <v>1627</v>
      </c>
      <c r="B30" s="132"/>
      <c r="C30" s="6" t="s">
        <v>474</v>
      </c>
      <c r="D30" s="6" t="s">
        <v>1247</v>
      </c>
      <c r="E30" s="6" t="s">
        <v>1319</v>
      </c>
      <c r="F30" s="122" t="s">
        <v>1625</v>
      </c>
      <c r="G30" s="34">
        <v>45870</v>
      </c>
      <c r="H30" s="7">
        <v>6580</v>
      </c>
      <c r="I30" s="6"/>
      <c r="J30" s="103" t="s">
        <v>1626</v>
      </c>
      <c r="K30" s="37" t="s">
        <v>1706</v>
      </c>
      <c r="L30" s="19"/>
    </row>
    <row r="31" spans="1:12">
      <c r="A31" s="165" t="s">
        <v>1677</v>
      </c>
      <c r="B31" s="132"/>
      <c r="C31" s="6" t="s">
        <v>19</v>
      </c>
      <c r="D31" s="6" t="s">
        <v>1678</v>
      </c>
      <c r="E31" s="6" t="s">
        <v>1679</v>
      </c>
      <c r="F31" s="122" t="s">
        <v>1680</v>
      </c>
      <c r="G31" s="34">
        <v>45939</v>
      </c>
      <c r="H31" s="7">
        <v>3600</v>
      </c>
      <c r="I31" s="6"/>
      <c r="J31" s="103"/>
      <c r="K31" s="37"/>
      <c r="L31" s="19"/>
    </row>
    <row r="32" spans="1:12">
      <c r="A32" s="165" t="s">
        <v>1681</v>
      </c>
      <c r="B32" s="132"/>
      <c r="C32" s="6"/>
      <c r="D32" s="6" t="s">
        <v>1678</v>
      </c>
      <c r="E32" s="6" t="s">
        <v>1874</v>
      </c>
      <c r="F32" s="122" t="s">
        <v>1682</v>
      </c>
      <c r="G32" s="34">
        <v>45944</v>
      </c>
      <c r="H32" s="7">
        <f>2956*1.1</f>
        <v>3251.6000000000004</v>
      </c>
      <c r="I32" s="6"/>
      <c r="J32" s="103"/>
      <c r="K32" s="37"/>
      <c r="L32" s="19"/>
    </row>
    <row r="33" spans="1:12">
      <c r="A33" s="165" t="s">
        <v>1683</v>
      </c>
      <c r="B33" s="132"/>
      <c r="C33" s="6"/>
      <c r="D33" s="6" t="s">
        <v>1678</v>
      </c>
      <c r="E33" s="6" t="s">
        <v>1684</v>
      </c>
      <c r="F33" s="122" t="s">
        <v>1686</v>
      </c>
      <c r="G33" s="34">
        <v>45944</v>
      </c>
      <c r="H33" s="7">
        <f>2782*1.1</f>
        <v>3060.2000000000003</v>
      </c>
      <c r="I33" s="6"/>
      <c r="J33" s="103" t="s">
        <v>1685</v>
      </c>
      <c r="K33" s="37"/>
      <c r="L33" s="19"/>
    </row>
    <row r="34" spans="1:12">
      <c r="A34" s="165" t="s">
        <v>1854</v>
      </c>
      <c r="B34" s="132"/>
      <c r="C34" s="6" t="s">
        <v>474</v>
      </c>
      <c r="D34" s="6" t="s">
        <v>1472</v>
      </c>
      <c r="E34" s="6" t="s">
        <v>1265</v>
      </c>
      <c r="F34" s="122" t="s">
        <v>1855</v>
      </c>
      <c r="G34" s="34">
        <v>46123</v>
      </c>
      <c r="H34" s="7">
        <v>3795</v>
      </c>
      <c r="I34" s="6"/>
      <c r="J34" s="103" t="s">
        <v>1857</v>
      </c>
      <c r="K34" s="37" t="s">
        <v>1856</v>
      </c>
      <c r="L34" s="19"/>
    </row>
    <row r="35" spans="1:12">
      <c r="A35" s="165" t="s">
        <v>1869</v>
      </c>
      <c r="B35" s="132"/>
      <c r="C35" s="6"/>
      <c r="D35" s="6" t="s">
        <v>1285</v>
      </c>
      <c r="E35" s="6" t="s">
        <v>1870</v>
      </c>
      <c r="F35" s="122" t="s">
        <v>1871</v>
      </c>
      <c r="G35" s="34">
        <v>46163</v>
      </c>
      <c r="H35" s="7">
        <v>4980</v>
      </c>
      <c r="I35" s="6"/>
      <c r="J35" s="103" t="s">
        <v>1873</v>
      </c>
      <c r="K35" s="37"/>
      <c r="L35" s="19"/>
    </row>
    <row r="36" spans="1:12" ht="45">
      <c r="A36" s="165" t="s">
        <v>1286</v>
      </c>
      <c r="B36" s="132"/>
      <c r="C36" s="6" t="s">
        <v>19</v>
      </c>
      <c r="D36" s="6" t="s">
        <v>502</v>
      </c>
      <c r="E36" s="6" t="s">
        <v>1287</v>
      </c>
      <c r="F36" s="122" t="s">
        <v>1288</v>
      </c>
      <c r="G36" s="34">
        <v>44407</v>
      </c>
      <c r="H36" s="7" t="s">
        <v>44</v>
      </c>
      <c r="I36" s="6"/>
      <c r="J36" s="103"/>
      <c r="K36" s="123" t="s">
        <v>1289</v>
      </c>
      <c r="L36" s="19"/>
    </row>
    <row r="37" spans="1:12" ht="75">
      <c r="A37" s="165" t="s">
        <v>1313</v>
      </c>
      <c r="B37" s="132"/>
      <c r="C37" s="6" t="s">
        <v>19</v>
      </c>
      <c r="D37" s="6" t="s">
        <v>1290</v>
      </c>
      <c r="E37" s="6" t="s">
        <v>1291</v>
      </c>
      <c r="F37" s="122" t="s">
        <v>1292</v>
      </c>
      <c r="G37" s="34"/>
      <c r="H37" s="7"/>
      <c r="I37" s="6"/>
      <c r="J37" s="103" t="s">
        <v>1294</v>
      </c>
      <c r="K37" s="123" t="s">
        <v>1293</v>
      </c>
      <c r="L37" s="19"/>
    </row>
    <row r="38" spans="1:12" ht="45">
      <c r="A38" s="165" t="s">
        <v>1295</v>
      </c>
      <c r="B38" s="132"/>
      <c r="C38" s="6" t="s">
        <v>1263</v>
      </c>
      <c r="D38" s="6" t="s">
        <v>1296</v>
      </c>
      <c r="E38" s="145" t="s">
        <v>1297</v>
      </c>
      <c r="F38" s="122" t="s">
        <v>1298</v>
      </c>
      <c r="G38" s="34"/>
      <c r="H38" s="7"/>
      <c r="I38" s="6"/>
      <c r="J38" s="103" t="s">
        <v>1299</v>
      </c>
      <c r="K38" s="123" t="s">
        <v>1300</v>
      </c>
      <c r="L38" s="19"/>
    </row>
    <row r="39" spans="1:12" ht="105">
      <c r="A39" s="165" t="s">
        <v>1301</v>
      </c>
      <c r="B39" s="132"/>
      <c r="C39" s="6" t="s">
        <v>1263</v>
      </c>
      <c r="D39" s="6" t="s">
        <v>1302</v>
      </c>
      <c r="E39" s="6" t="s">
        <v>1303</v>
      </c>
      <c r="F39" s="6" t="s">
        <v>1304</v>
      </c>
      <c r="G39" s="34"/>
      <c r="H39" s="7"/>
      <c r="I39" s="6"/>
      <c r="J39" s="103" t="s">
        <v>1305</v>
      </c>
      <c r="K39" s="123" t="s">
        <v>1307</v>
      </c>
      <c r="L39" s="19"/>
    </row>
    <row r="40" spans="1:12" ht="60">
      <c r="A40" s="165" t="s">
        <v>1306</v>
      </c>
      <c r="B40" s="132"/>
      <c r="C40" s="6" t="s">
        <v>1263</v>
      </c>
      <c r="D40" s="6" t="s">
        <v>1308</v>
      </c>
      <c r="E40" s="6" t="s">
        <v>1309</v>
      </c>
      <c r="F40" s="6" t="s">
        <v>1312</v>
      </c>
      <c r="G40" s="34"/>
      <c r="H40" s="7"/>
      <c r="I40" s="6"/>
      <c r="J40" s="103" t="s">
        <v>1311</v>
      </c>
      <c r="K40" s="123" t="s">
        <v>1310</v>
      </c>
      <c r="L40" s="19"/>
    </row>
    <row r="41" spans="1:12" ht="90">
      <c r="A41" s="165" t="s">
        <v>1366</v>
      </c>
      <c r="B41" s="132"/>
      <c r="C41" s="6" t="s">
        <v>1365</v>
      </c>
      <c r="D41" s="6" t="s">
        <v>1367</v>
      </c>
      <c r="E41" s="145" t="s">
        <v>1369</v>
      </c>
      <c r="F41" s="6" t="s">
        <v>1368</v>
      </c>
      <c r="G41" s="34"/>
      <c r="H41" s="7"/>
      <c r="I41" s="6"/>
      <c r="J41" s="103"/>
      <c r="K41" s="123" t="s">
        <v>1370</v>
      </c>
      <c r="L41" s="19"/>
    </row>
    <row r="42" spans="1:12" ht="90">
      <c r="A42" s="165" t="s">
        <v>1375</v>
      </c>
      <c r="B42" s="132"/>
      <c r="C42" s="6" t="s">
        <v>478</v>
      </c>
      <c r="D42" s="6" t="s">
        <v>1372</v>
      </c>
      <c r="E42" s="145" t="s">
        <v>1376</v>
      </c>
      <c r="F42" s="6" t="s">
        <v>1377</v>
      </c>
      <c r="G42" s="34"/>
      <c r="H42" s="7"/>
      <c r="I42" s="6"/>
      <c r="J42" s="103"/>
      <c r="K42" s="123" t="s">
        <v>1378</v>
      </c>
      <c r="L42" s="19"/>
    </row>
    <row r="43" spans="1:12" ht="90">
      <c r="A43" s="165" t="s">
        <v>1371</v>
      </c>
      <c r="B43" s="132"/>
      <c r="C43" s="6" t="s">
        <v>478</v>
      </c>
      <c r="D43" s="6" t="s">
        <v>1372</v>
      </c>
      <c r="E43" s="145" t="s">
        <v>1373</v>
      </c>
      <c r="F43" s="6" t="s">
        <v>1380</v>
      </c>
      <c r="G43" s="34"/>
      <c r="H43" s="7"/>
      <c r="I43" s="6"/>
      <c r="J43" s="103"/>
      <c r="K43" s="123" t="s">
        <v>1379</v>
      </c>
      <c r="L43" s="19"/>
    </row>
    <row r="44" spans="1:12" ht="90">
      <c r="A44" s="165" t="s">
        <v>1374</v>
      </c>
      <c r="B44" s="132"/>
      <c r="C44" s="6" t="s">
        <v>478</v>
      </c>
      <c r="D44" s="6" t="s">
        <v>1372</v>
      </c>
      <c r="E44" s="145" t="s">
        <v>1373</v>
      </c>
      <c r="F44" s="6" t="s">
        <v>1382</v>
      </c>
      <c r="G44" s="34"/>
      <c r="H44" s="7"/>
      <c r="I44" s="6"/>
      <c r="J44" s="103"/>
      <c r="K44" s="123" t="s">
        <v>1381</v>
      </c>
      <c r="L44" s="19"/>
    </row>
    <row r="45" spans="1:12" ht="90">
      <c r="A45" s="165" t="s">
        <v>1383</v>
      </c>
      <c r="B45" s="132"/>
      <c r="C45" s="6" t="s">
        <v>478</v>
      </c>
      <c r="D45" s="6" t="s">
        <v>1372</v>
      </c>
      <c r="E45" s="145" t="s">
        <v>1384</v>
      </c>
      <c r="F45" s="6" t="s">
        <v>1386</v>
      </c>
      <c r="G45" s="34"/>
      <c r="H45" s="7"/>
      <c r="I45" s="6"/>
      <c r="J45" s="103"/>
      <c r="K45" s="123" t="s">
        <v>1385</v>
      </c>
      <c r="L45" s="19"/>
    </row>
    <row r="46" spans="1:12" ht="30">
      <c r="A46" s="177" t="s">
        <v>1734</v>
      </c>
      <c r="B46" s="132"/>
      <c r="C46" s="6" t="s">
        <v>462</v>
      </c>
      <c r="D46" s="6" t="s">
        <v>1712</v>
      </c>
      <c r="E46" s="6" t="s">
        <v>1713</v>
      </c>
      <c r="F46" s="6"/>
      <c r="G46" s="34"/>
      <c r="H46" s="7"/>
      <c r="I46" s="6" t="s">
        <v>1745</v>
      </c>
      <c r="J46" s="103" t="s">
        <v>1852</v>
      </c>
      <c r="K46" s="123" t="s">
        <v>1714</v>
      </c>
      <c r="L46" s="19"/>
    </row>
    <row r="47" spans="1:12" ht="30">
      <c r="A47" s="177" t="s">
        <v>1735</v>
      </c>
      <c r="B47" s="132"/>
      <c r="C47" s="6" t="s">
        <v>462</v>
      </c>
      <c r="D47" s="6" t="s">
        <v>1712</v>
      </c>
      <c r="E47" s="6" t="s">
        <v>1713</v>
      </c>
      <c r="F47" s="6"/>
      <c r="G47" s="34"/>
      <c r="H47" s="7"/>
      <c r="I47" s="6" t="s">
        <v>1746</v>
      </c>
      <c r="J47" s="103" t="s">
        <v>1853</v>
      </c>
      <c r="K47" s="123" t="s">
        <v>1715</v>
      </c>
      <c r="L47" s="19"/>
    </row>
    <row r="48" spans="1:12" ht="30">
      <c r="A48" s="177" t="s">
        <v>1736</v>
      </c>
      <c r="B48" s="132"/>
      <c r="C48" s="6" t="s">
        <v>462</v>
      </c>
      <c r="D48" s="6" t="s">
        <v>1712</v>
      </c>
      <c r="E48" s="6" t="s">
        <v>1713</v>
      </c>
      <c r="F48" s="6"/>
      <c r="G48" s="34"/>
      <c r="H48" s="7"/>
      <c r="I48" s="6" t="s">
        <v>1747</v>
      </c>
      <c r="J48" s="103" t="s">
        <v>1717</v>
      </c>
      <c r="K48" s="123" t="s">
        <v>1716</v>
      </c>
      <c r="L48" s="19"/>
    </row>
    <row r="49" spans="1:12" ht="30">
      <c r="A49" s="177" t="s">
        <v>1750</v>
      </c>
      <c r="B49" s="132"/>
      <c r="C49" s="6" t="s">
        <v>462</v>
      </c>
      <c r="D49" s="6" t="s">
        <v>1712</v>
      </c>
      <c r="E49" s="6" t="s">
        <v>1713</v>
      </c>
      <c r="F49" s="6"/>
      <c r="G49" s="34"/>
      <c r="H49" s="7"/>
      <c r="I49" s="6" t="s">
        <v>1748</v>
      </c>
      <c r="J49" s="103" t="s">
        <v>1719</v>
      </c>
      <c r="K49" s="123" t="s">
        <v>1718</v>
      </c>
      <c r="L49" s="19"/>
    </row>
    <row r="50" spans="1:12" ht="30">
      <c r="A50" s="177" t="s">
        <v>1737</v>
      </c>
      <c r="B50" s="132"/>
      <c r="C50" s="6" t="s">
        <v>462</v>
      </c>
      <c r="D50" s="6" t="s">
        <v>1712</v>
      </c>
      <c r="E50" s="6" t="s">
        <v>1713</v>
      </c>
      <c r="F50" s="6"/>
      <c r="G50" s="34"/>
      <c r="H50" s="7"/>
      <c r="I50" s="6" t="s">
        <v>1749</v>
      </c>
      <c r="J50" s="103" t="s">
        <v>1721</v>
      </c>
      <c r="K50" s="123" t="s">
        <v>1720</v>
      </c>
      <c r="L50" s="19"/>
    </row>
    <row r="51" spans="1:12" ht="30">
      <c r="A51" s="165" t="s">
        <v>1738</v>
      </c>
      <c r="B51" s="132"/>
      <c r="C51" s="6" t="s">
        <v>1741</v>
      </c>
      <c r="D51" s="6" t="s">
        <v>1712</v>
      </c>
      <c r="E51" s="6" t="s">
        <v>1713</v>
      </c>
      <c r="F51" s="6"/>
      <c r="G51" s="34"/>
      <c r="H51" s="7"/>
      <c r="I51" s="6" t="s">
        <v>1742</v>
      </c>
      <c r="J51" s="103" t="s">
        <v>1752</v>
      </c>
      <c r="K51" s="123" t="s">
        <v>1751</v>
      </c>
      <c r="L51" s="19"/>
    </row>
    <row r="52" spans="1:12" ht="30">
      <c r="A52" s="165" t="s">
        <v>1739</v>
      </c>
      <c r="B52" s="132"/>
      <c r="C52" s="6" t="s">
        <v>1264</v>
      </c>
      <c r="D52" s="6" t="s">
        <v>1712</v>
      </c>
      <c r="E52" s="6" t="s">
        <v>1713</v>
      </c>
      <c r="F52" s="6"/>
      <c r="G52" s="34"/>
      <c r="H52" s="7"/>
      <c r="I52" s="6" t="s">
        <v>1743</v>
      </c>
      <c r="J52" s="103" t="s">
        <v>1754</v>
      </c>
      <c r="K52" s="123" t="s">
        <v>1753</v>
      </c>
      <c r="L52" s="19"/>
    </row>
    <row r="53" spans="1:12" ht="30">
      <c r="A53" s="165" t="s">
        <v>1740</v>
      </c>
      <c r="B53" s="132"/>
      <c r="C53" s="6" t="s">
        <v>1264</v>
      </c>
      <c r="D53" s="6" t="s">
        <v>1712</v>
      </c>
      <c r="E53" s="6" t="s">
        <v>1713</v>
      </c>
      <c r="F53" s="6"/>
      <c r="G53" s="34"/>
      <c r="H53" s="7"/>
      <c r="I53" s="6" t="s">
        <v>1744</v>
      </c>
      <c r="J53" s="103" t="s">
        <v>1756</v>
      </c>
      <c r="K53" s="123" t="s">
        <v>1755</v>
      </c>
      <c r="L53" s="19"/>
    </row>
    <row r="54" spans="1:12" ht="30">
      <c r="A54" s="165" t="s">
        <v>1833</v>
      </c>
      <c r="B54" s="132"/>
      <c r="C54" s="6" t="s">
        <v>1264</v>
      </c>
      <c r="D54" s="6" t="s">
        <v>1834</v>
      </c>
      <c r="E54" s="6" t="s">
        <v>1839</v>
      </c>
      <c r="F54" s="6" t="s">
        <v>1835</v>
      </c>
      <c r="G54" s="34">
        <v>46049</v>
      </c>
      <c r="H54" s="7">
        <f>ROUND(9636*1.1,0)</f>
        <v>10600</v>
      </c>
      <c r="I54" s="6" t="s">
        <v>1744</v>
      </c>
      <c r="J54" s="103" t="s">
        <v>1756</v>
      </c>
      <c r="K54" s="123" t="s">
        <v>1755</v>
      </c>
      <c r="L54" s="19"/>
    </row>
    <row r="55" spans="1:12">
      <c r="A55" s="62" t="s">
        <v>932</v>
      </c>
      <c r="B55" s="62"/>
    </row>
  </sheetData>
  <phoneticPr fontId="4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91831-4AA3-4574-BAC9-0026F71B51C7}">
  <sheetPr codeName="Sheet10"/>
  <dimension ref="A1:M3"/>
  <sheetViews>
    <sheetView topLeftCell="D1" zoomScale="115" zoomScaleNormal="115" workbookViewId="0">
      <pane ySplit="1" topLeftCell="A2" activePane="bottomLeft" state="frozen"/>
      <selection pane="bottomLeft" activeCell="D34" sqref="D34"/>
    </sheetView>
  </sheetViews>
  <sheetFormatPr defaultColWidth="9" defaultRowHeight="15"/>
  <cols>
    <col min="1" max="1" width="18.5703125" style="19" customWidth="1"/>
    <col min="2" max="2" width="12.85546875" style="19" customWidth="1"/>
    <col min="3" max="3" width="7.140625" style="19" customWidth="1"/>
    <col min="4" max="4" width="10.28515625" style="19" customWidth="1"/>
    <col min="5" max="5" width="24.140625" style="19" customWidth="1"/>
    <col min="6" max="6" width="18.85546875" style="19" customWidth="1"/>
    <col min="7" max="7" width="13.42578125" style="61" customWidth="1"/>
    <col min="8" max="8" width="15.42578125" style="25" customWidth="1"/>
    <col min="10" max="10" width="21.42578125" style="19" bestFit="1" customWidth="1"/>
    <col min="11" max="12" width="20.42578125" style="110" customWidth="1"/>
    <col min="13" max="13" width="23.42578125" style="96" customWidth="1"/>
    <col min="14" max="16384" width="9" style="19"/>
  </cols>
  <sheetData>
    <row r="1" spans="1:13" ht="13.5">
      <c r="A1" s="62" t="s">
        <v>0</v>
      </c>
      <c r="B1" s="62" t="s">
        <v>1214</v>
      </c>
      <c r="C1" s="19" t="s">
        <v>2</v>
      </c>
      <c r="D1" s="19" t="s">
        <v>5</v>
      </c>
      <c r="E1" s="19" t="s">
        <v>6</v>
      </c>
      <c r="F1" s="19" t="s">
        <v>7</v>
      </c>
      <c r="G1" s="61" t="s">
        <v>12</v>
      </c>
      <c r="H1" s="25" t="s">
        <v>1872</v>
      </c>
      <c r="I1" s="19" t="s">
        <v>15</v>
      </c>
      <c r="J1" s="110" t="s">
        <v>16</v>
      </c>
      <c r="K1" s="96" t="s">
        <v>14</v>
      </c>
      <c r="L1" s="96" t="s">
        <v>1907</v>
      </c>
      <c r="M1" s="19" t="s">
        <v>1909</v>
      </c>
    </row>
    <row r="2" spans="1:13" ht="12.75" customHeight="1">
      <c r="A2" s="317"/>
      <c r="B2" s="318">
        <v>5001029</v>
      </c>
      <c r="C2" t="s">
        <v>19</v>
      </c>
      <c r="D2" t="s">
        <v>463</v>
      </c>
      <c r="E2" t="s">
        <v>464</v>
      </c>
      <c r="F2"/>
      <c r="G2" s="319"/>
      <c r="H2" s="1">
        <v>1200000</v>
      </c>
      <c r="I2" t="s">
        <v>467</v>
      </c>
      <c r="J2" s="110"/>
      <c r="K2" s="320" t="s">
        <v>466</v>
      </c>
      <c r="L2" s="320"/>
      <c r="M2" s="19"/>
    </row>
    <row r="3" spans="1:13">
      <c r="A3" s="62" t="s">
        <v>932</v>
      </c>
      <c r="B3" s="6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7CF2-746D-488F-86A7-99A11B7A0CEB}">
  <sheetPr codeName="Sheet11"/>
  <dimension ref="A1:M10"/>
  <sheetViews>
    <sheetView workbookViewId="0"/>
  </sheetViews>
  <sheetFormatPr defaultRowHeight="15"/>
  <cols>
    <col min="1" max="1" width="19.85546875" bestFit="1" customWidth="1"/>
    <col min="2" max="2" width="13.85546875" bestFit="1" customWidth="1"/>
    <col min="3" max="3" width="8.140625" bestFit="1" customWidth="1"/>
    <col min="4" max="4" width="12.85546875" bestFit="1" customWidth="1"/>
    <col min="5" max="5" width="23.5703125" bestFit="1" customWidth="1"/>
    <col min="6" max="6" width="17.28515625" bestFit="1" customWidth="1"/>
    <col min="7" max="8" width="10.42578125" bestFit="1" customWidth="1"/>
    <col min="9" max="9" width="16.85546875" bestFit="1" customWidth="1"/>
    <col min="10" max="10" width="21.5703125" bestFit="1" customWidth="1"/>
    <col min="11" max="11" width="33.42578125" bestFit="1" customWidth="1"/>
    <col min="13" max="13" width="12" customWidth="1"/>
  </cols>
  <sheetData>
    <row r="1" spans="1:13">
      <c r="A1" s="62" t="s">
        <v>0</v>
      </c>
      <c r="B1" s="62" t="s">
        <v>1214</v>
      </c>
      <c r="C1" s="19" t="s">
        <v>2</v>
      </c>
      <c r="D1" s="19" t="s">
        <v>5</v>
      </c>
      <c r="E1" s="19" t="s">
        <v>6</v>
      </c>
      <c r="F1" s="19" t="s">
        <v>7</v>
      </c>
      <c r="G1" s="61" t="s">
        <v>12</v>
      </c>
      <c r="H1" s="25" t="s">
        <v>13</v>
      </c>
      <c r="I1" s="19" t="s">
        <v>15</v>
      </c>
      <c r="J1" s="110" t="s">
        <v>16</v>
      </c>
      <c r="K1" s="96" t="s">
        <v>14</v>
      </c>
      <c r="L1" s="96" t="s">
        <v>1907</v>
      </c>
      <c r="M1" s="19" t="s">
        <v>1207</v>
      </c>
    </row>
    <row r="2" spans="1:13" s="76" customFormat="1" ht="30">
      <c r="A2" s="311"/>
      <c r="B2" s="312"/>
      <c r="C2" s="46" t="s">
        <v>19</v>
      </c>
      <c r="D2" s="46" t="s">
        <v>919</v>
      </c>
      <c r="E2" s="46" t="s">
        <v>920</v>
      </c>
      <c r="F2" s="46"/>
      <c r="G2" s="313"/>
      <c r="H2" s="314" t="s">
        <v>44</v>
      </c>
      <c r="I2" s="46" t="s">
        <v>921</v>
      </c>
      <c r="J2" s="315"/>
      <c r="K2" s="316" t="s">
        <v>1910</v>
      </c>
      <c r="L2" s="316"/>
    </row>
    <row r="3" spans="1:13" s="76" customFormat="1">
      <c r="A3" s="311"/>
      <c r="B3" s="312"/>
      <c r="C3" s="46" t="s">
        <v>19</v>
      </c>
      <c r="D3" s="46" t="s">
        <v>923</v>
      </c>
      <c r="E3" s="46" t="s">
        <v>924</v>
      </c>
      <c r="F3" s="46"/>
      <c r="G3" s="313"/>
      <c r="H3" s="314" t="s">
        <v>44</v>
      </c>
      <c r="I3" s="46" t="s">
        <v>925</v>
      </c>
      <c r="J3" s="315"/>
      <c r="K3" s="46" t="s">
        <v>922</v>
      </c>
      <c r="L3" s="46"/>
    </row>
    <row r="4" spans="1:13" s="76" customFormat="1">
      <c r="A4" s="311"/>
      <c r="B4" s="312"/>
      <c r="C4" s="46" t="s">
        <v>19</v>
      </c>
      <c r="D4" s="46" t="s">
        <v>923</v>
      </c>
      <c r="E4" s="46" t="s">
        <v>926</v>
      </c>
      <c r="F4" s="46"/>
      <c r="G4" s="313"/>
      <c r="H4" s="314" t="s">
        <v>44</v>
      </c>
      <c r="I4" s="46" t="s">
        <v>927</v>
      </c>
      <c r="J4" s="315"/>
      <c r="K4" s="46" t="s">
        <v>922</v>
      </c>
      <c r="L4" s="46"/>
    </row>
    <row r="5" spans="1:13" s="76" customFormat="1">
      <c r="A5" s="311"/>
      <c r="B5" s="312"/>
      <c r="C5" s="46" t="s">
        <v>903</v>
      </c>
      <c r="D5" s="46"/>
      <c r="E5" s="46"/>
      <c r="F5" s="46"/>
      <c r="G5" s="313"/>
      <c r="H5" s="314" t="s">
        <v>44</v>
      </c>
      <c r="I5" s="46" t="s">
        <v>908</v>
      </c>
      <c r="J5" s="315"/>
      <c r="K5" s="46" t="s">
        <v>922</v>
      </c>
      <c r="L5" s="46"/>
    </row>
    <row r="6" spans="1:13" s="19" customFormat="1">
      <c r="A6" s="317"/>
      <c r="B6" s="318"/>
      <c r="C6" t="s">
        <v>37</v>
      </c>
      <c r="D6" t="s">
        <v>488</v>
      </c>
      <c r="E6" t="s">
        <v>931</v>
      </c>
      <c r="F6"/>
      <c r="G6" s="319"/>
      <c r="H6" s="1" t="s">
        <v>44</v>
      </c>
      <c r="I6" t="s">
        <v>933</v>
      </c>
      <c r="J6" s="110"/>
      <c r="K6" t="s">
        <v>930</v>
      </c>
      <c r="L6"/>
    </row>
    <row r="7" spans="1:13" s="19" customFormat="1">
      <c r="A7" s="317"/>
      <c r="B7" s="318"/>
      <c r="C7" t="s">
        <v>19</v>
      </c>
      <c r="D7" t="s">
        <v>488</v>
      </c>
      <c r="E7" t="s">
        <v>934</v>
      </c>
      <c r="F7" t="s">
        <v>935</v>
      </c>
      <c r="G7" s="319">
        <v>43957</v>
      </c>
      <c r="H7" s="1"/>
      <c r="I7" t="s">
        <v>936</v>
      </c>
      <c r="J7" s="110"/>
      <c r="K7" t="s">
        <v>930</v>
      </c>
      <c r="L7"/>
    </row>
    <row r="8" spans="1:13" s="19" customFormat="1">
      <c r="A8" s="317"/>
      <c r="B8" s="318"/>
      <c r="C8" t="s">
        <v>19</v>
      </c>
      <c r="D8" t="s">
        <v>499</v>
      </c>
      <c r="E8" t="s">
        <v>937</v>
      </c>
      <c r="F8" t="s">
        <v>938</v>
      </c>
      <c r="G8" s="319">
        <v>44356</v>
      </c>
      <c r="H8" s="1">
        <v>0</v>
      </c>
      <c r="I8"/>
      <c r="J8" s="110"/>
      <c r="K8" s="320" t="s">
        <v>939</v>
      </c>
      <c r="L8" s="320"/>
    </row>
    <row r="9" spans="1:13" s="19" customFormat="1" ht="30">
      <c r="A9" s="317"/>
      <c r="B9" s="318"/>
      <c r="C9" t="s">
        <v>19</v>
      </c>
      <c r="D9" t="s">
        <v>499</v>
      </c>
      <c r="E9" t="s">
        <v>940</v>
      </c>
      <c r="F9" t="s">
        <v>941</v>
      </c>
      <c r="G9" s="319">
        <v>44356</v>
      </c>
      <c r="H9" s="1">
        <v>0</v>
      </c>
      <c r="I9"/>
      <c r="J9" s="110"/>
      <c r="K9" s="321" t="s">
        <v>1911</v>
      </c>
      <c r="L9" s="321"/>
    </row>
    <row r="10" spans="1:13" ht="30">
      <c r="A10" t="s">
        <v>1275</v>
      </c>
      <c r="C10" t="s">
        <v>1263</v>
      </c>
      <c r="D10" t="s">
        <v>1247</v>
      </c>
      <c r="E10" t="s">
        <v>1277</v>
      </c>
      <c r="F10" t="s">
        <v>1281</v>
      </c>
      <c r="K10" s="322" t="s">
        <v>1912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FD73-E4AA-4C58-AFC7-47B54993933A}">
  <sheetPr codeName="Sheet12"/>
  <dimension ref="A1:M101"/>
  <sheetViews>
    <sheetView tabSelected="1" workbookViewId="0">
      <pane ySplit="1" topLeftCell="A23" activePane="bottomLeft" state="frozen"/>
      <selection activeCell="D41" sqref="D41"/>
      <selection pane="bottomLeft" activeCell="F49" sqref="F49"/>
    </sheetView>
  </sheetViews>
  <sheetFormatPr defaultRowHeight="15"/>
  <cols>
    <col min="1" max="1" width="13.7109375" style="219" customWidth="1"/>
    <col min="2" max="2" width="17.7109375" style="219" customWidth="1"/>
    <col min="3" max="3" width="18" style="219" bestFit="1" customWidth="1"/>
    <col min="4" max="4" width="12.85546875" style="219" customWidth="1"/>
    <col min="5" max="5" width="14.7109375" style="219" bestFit="1" customWidth="1"/>
    <col min="6" max="6" width="13" style="219" customWidth="1"/>
    <col min="7" max="7" width="11.85546875" style="219" customWidth="1"/>
    <col min="8" max="8" width="22.42578125" style="219" customWidth="1"/>
    <col min="9" max="9" width="21.7109375" style="219" customWidth="1"/>
    <col min="10" max="10" width="15.28515625" style="219" bestFit="1" customWidth="1"/>
    <col min="11" max="11" width="20.140625" style="219" customWidth="1"/>
    <col min="12" max="12" width="36.42578125" style="219" bestFit="1" customWidth="1"/>
    <col min="13" max="13" width="11" style="219" bestFit="1" customWidth="1"/>
    <col min="14" max="16384" width="9.140625" style="219"/>
  </cols>
  <sheetData>
    <row r="1" spans="1:13">
      <c r="A1" s="222" t="s">
        <v>1940</v>
      </c>
      <c r="B1" s="223" t="s">
        <v>1941</v>
      </c>
      <c r="C1" s="224" t="s">
        <v>1942</v>
      </c>
      <c r="D1" s="224" t="s">
        <v>1943</v>
      </c>
      <c r="E1" s="222" t="s">
        <v>1944</v>
      </c>
      <c r="F1" s="222" t="s">
        <v>1945</v>
      </c>
      <c r="G1" s="222" t="s">
        <v>1946</v>
      </c>
      <c r="H1" s="225" t="s">
        <v>1947</v>
      </c>
      <c r="I1" s="225" t="s">
        <v>1948</v>
      </c>
      <c r="J1" s="298" t="s">
        <v>2395</v>
      </c>
      <c r="K1" s="220" t="s">
        <v>1949</v>
      </c>
      <c r="L1" s="219" t="s">
        <v>1916</v>
      </c>
      <c r="M1" s="219" t="s">
        <v>1907</v>
      </c>
    </row>
    <row r="2" spans="1:13">
      <c r="A2" s="226" t="s">
        <v>1950</v>
      </c>
      <c r="B2" s="227" t="s">
        <v>1951</v>
      </c>
      <c r="C2" s="228"/>
      <c r="D2" s="228" t="s">
        <v>1952</v>
      </c>
      <c r="E2" s="226" t="s">
        <v>1953</v>
      </c>
      <c r="F2" s="226">
        <v>482</v>
      </c>
      <c r="G2" s="229" t="str">
        <f t="shared" ref="G2" si="0">IF(ISBLANK(F2),"","89"&amp;F2)</f>
        <v>89482</v>
      </c>
      <c r="H2" s="230"/>
      <c r="I2" s="227" t="s">
        <v>1955</v>
      </c>
      <c r="J2" s="299"/>
      <c r="K2" s="219" t="s">
        <v>1956</v>
      </c>
      <c r="M2" s="219" t="s">
        <v>1205</v>
      </c>
    </row>
    <row r="3" spans="1:13">
      <c r="A3" s="222" t="s">
        <v>1960</v>
      </c>
      <c r="B3" s="231" t="s">
        <v>1961</v>
      </c>
      <c r="C3" s="246">
        <v>350158425290972</v>
      </c>
      <c r="D3" s="247" t="s">
        <v>1952</v>
      </c>
      <c r="E3" s="248" t="s">
        <v>1962</v>
      </c>
      <c r="F3" s="249">
        <v>406</v>
      </c>
      <c r="G3" s="250" t="str">
        <f>IF(ISBLANK(F3),"","89"&amp;F3)</f>
        <v>89406</v>
      </c>
      <c r="H3" s="230" t="s">
        <v>1963</v>
      </c>
      <c r="I3" s="230" t="s">
        <v>1964</v>
      </c>
      <c r="J3" s="301" t="s">
        <v>2396</v>
      </c>
      <c r="K3" s="219" t="s">
        <v>1965</v>
      </c>
      <c r="L3" s="219" t="s">
        <v>1966</v>
      </c>
      <c r="M3" s="238">
        <v>46112</v>
      </c>
    </row>
    <row r="4" spans="1:13">
      <c r="A4" s="222" t="s">
        <v>1960</v>
      </c>
      <c r="B4" s="331" t="s">
        <v>2533</v>
      </c>
      <c r="C4" s="332" t="s">
        <v>2534</v>
      </c>
      <c r="D4" s="332" t="s">
        <v>1969</v>
      </c>
      <c r="E4" s="333" t="s">
        <v>2535</v>
      </c>
      <c r="F4" s="327">
        <v>406</v>
      </c>
      <c r="G4" s="328">
        <v>89406</v>
      </c>
      <c r="H4" s="329"/>
      <c r="I4" s="334" t="s">
        <v>2536</v>
      </c>
      <c r="J4" s="335" t="s">
        <v>2537</v>
      </c>
      <c r="K4" s="336" t="s">
        <v>2538</v>
      </c>
      <c r="L4" s="326"/>
      <c r="M4" s="330"/>
    </row>
    <row r="5" spans="1:13">
      <c r="A5" s="251" t="s">
        <v>1841</v>
      </c>
      <c r="B5" s="241" t="s">
        <v>1967</v>
      </c>
      <c r="C5" s="252" t="s">
        <v>1968</v>
      </c>
      <c r="D5" s="242" t="s">
        <v>1969</v>
      </c>
      <c r="E5" s="243" t="s">
        <v>1970</v>
      </c>
      <c r="F5" s="231">
        <v>414</v>
      </c>
      <c r="G5" s="244" t="str">
        <f t="shared" ref="G5:G63" si="1">IF(ISBLANK(F5),"","89"&amp;F5)</f>
        <v>89414</v>
      </c>
      <c r="H5" s="230"/>
      <c r="I5" s="230" t="s">
        <v>1971</v>
      </c>
      <c r="J5" s="301" t="s">
        <v>2396</v>
      </c>
      <c r="K5" s="219" t="s">
        <v>1972</v>
      </c>
      <c r="M5" s="238">
        <v>46112</v>
      </c>
    </row>
    <row r="6" spans="1:13">
      <c r="A6" s="239" t="s">
        <v>1973</v>
      </c>
      <c r="B6" s="241"/>
      <c r="C6" s="241"/>
      <c r="D6" s="242" t="s">
        <v>1969</v>
      </c>
      <c r="E6" s="243" t="s">
        <v>1953</v>
      </c>
      <c r="F6" s="231">
        <v>482</v>
      </c>
      <c r="G6" s="244" t="str">
        <f t="shared" si="1"/>
        <v>89482</v>
      </c>
      <c r="H6" s="230"/>
      <c r="I6" s="230" t="s">
        <v>1974</v>
      </c>
      <c r="J6" s="301" t="s">
        <v>2396</v>
      </c>
      <c r="K6" s="219" t="s">
        <v>1975</v>
      </c>
      <c r="M6" s="219" t="s">
        <v>1205</v>
      </c>
    </row>
    <row r="7" spans="1:13">
      <c r="A7" s="239" t="s">
        <v>1976</v>
      </c>
      <c r="B7" s="241" t="s">
        <v>1977</v>
      </c>
      <c r="C7" s="241" t="s">
        <v>1978</v>
      </c>
      <c r="D7" s="242" t="s">
        <v>1952</v>
      </c>
      <c r="E7" s="243" t="s">
        <v>1979</v>
      </c>
      <c r="F7" s="231">
        <v>500</v>
      </c>
      <c r="G7" s="244" t="str">
        <f t="shared" si="1"/>
        <v>89500</v>
      </c>
      <c r="H7" s="230" t="s">
        <v>1980</v>
      </c>
      <c r="I7" s="230" t="s">
        <v>1981</v>
      </c>
      <c r="J7" s="301" t="s">
        <v>2396</v>
      </c>
      <c r="K7" s="219" t="s">
        <v>1982</v>
      </c>
      <c r="M7" s="238">
        <v>46112</v>
      </c>
    </row>
    <row r="8" spans="1:13">
      <c r="A8" s="239" t="s">
        <v>1983</v>
      </c>
      <c r="B8" s="241" t="s">
        <v>1984</v>
      </c>
      <c r="C8" s="241" t="s">
        <v>1985</v>
      </c>
      <c r="D8" s="242" t="s">
        <v>1952</v>
      </c>
      <c r="E8" s="243" t="s">
        <v>1986</v>
      </c>
      <c r="F8" s="231">
        <v>501</v>
      </c>
      <c r="G8" s="244" t="str">
        <f t="shared" si="1"/>
        <v>89501</v>
      </c>
      <c r="H8" s="230" t="s">
        <v>1987</v>
      </c>
      <c r="I8" s="230" t="s">
        <v>1981</v>
      </c>
      <c r="J8" s="301" t="s">
        <v>2396</v>
      </c>
      <c r="K8" s="219" t="s">
        <v>1982</v>
      </c>
      <c r="L8" s="219" t="s">
        <v>1988</v>
      </c>
      <c r="M8" s="238">
        <v>46112</v>
      </c>
    </row>
    <row r="9" spans="1:13">
      <c r="A9" s="239" t="s">
        <v>1957</v>
      </c>
      <c r="B9" s="241" t="s">
        <v>1989</v>
      </c>
      <c r="C9" s="241" t="s">
        <v>1990</v>
      </c>
      <c r="D9" s="242" t="s">
        <v>1952</v>
      </c>
      <c r="E9" s="243" t="s">
        <v>1991</v>
      </c>
      <c r="F9" s="231">
        <v>502</v>
      </c>
      <c r="G9" s="244" t="str">
        <f t="shared" si="1"/>
        <v>89502</v>
      </c>
      <c r="H9" s="230" t="s">
        <v>1992</v>
      </c>
      <c r="I9" s="230" t="s">
        <v>1981</v>
      </c>
      <c r="J9" s="301" t="s">
        <v>2396</v>
      </c>
      <c r="K9" s="219" t="s">
        <v>1982</v>
      </c>
      <c r="M9" s="238">
        <v>46112</v>
      </c>
    </row>
    <row r="10" spans="1:13">
      <c r="A10" s="239" t="s">
        <v>1993</v>
      </c>
      <c r="B10" s="241" t="s">
        <v>1994</v>
      </c>
      <c r="C10" s="241" t="s">
        <v>1995</v>
      </c>
      <c r="D10" s="242" t="s">
        <v>1952</v>
      </c>
      <c r="E10" s="243" t="s">
        <v>1996</v>
      </c>
      <c r="F10" s="231">
        <v>503</v>
      </c>
      <c r="G10" s="244" t="str">
        <f t="shared" si="1"/>
        <v>89503</v>
      </c>
      <c r="H10" s="230" t="s">
        <v>1997</v>
      </c>
      <c r="I10" s="230" t="s">
        <v>1981</v>
      </c>
      <c r="J10" s="301" t="s">
        <v>2396</v>
      </c>
      <c r="K10" s="219" t="s">
        <v>1982</v>
      </c>
      <c r="M10" s="238">
        <v>46112</v>
      </c>
    </row>
    <row r="11" spans="1:13">
      <c r="A11" s="239" t="s">
        <v>1618</v>
      </c>
      <c r="B11" s="241" t="s">
        <v>1998</v>
      </c>
      <c r="C11" s="241" t="s">
        <v>1999</v>
      </c>
      <c r="D11" s="242" t="s">
        <v>1952</v>
      </c>
      <c r="E11" s="243" t="s">
        <v>2000</v>
      </c>
      <c r="F11" s="231">
        <v>504</v>
      </c>
      <c r="G11" s="244" t="str">
        <f t="shared" si="1"/>
        <v>89504</v>
      </c>
      <c r="H11" s="230" t="s">
        <v>2001</v>
      </c>
      <c r="I11" s="230" t="s">
        <v>1981</v>
      </c>
      <c r="J11" s="301" t="s">
        <v>2396</v>
      </c>
      <c r="K11" s="219" t="s">
        <v>1982</v>
      </c>
      <c r="M11" s="238">
        <v>46112</v>
      </c>
    </row>
    <row r="12" spans="1:13">
      <c r="A12" s="239" t="s">
        <v>2002</v>
      </c>
      <c r="B12" s="241" t="s">
        <v>2003</v>
      </c>
      <c r="C12" s="241" t="s">
        <v>2004</v>
      </c>
      <c r="D12" s="242" t="s">
        <v>1952</v>
      </c>
      <c r="E12" s="243" t="s">
        <v>2005</v>
      </c>
      <c r="F12" s="231">
        <v>505</v>
      </c>
      <c r="G12" s="244" t="str">
        <f t="shared" si="1"/>
        <v>89505</v>
      </c>
      <c r="H12" s="230" t="s">
        <v>2006</v>
      </c>
      <c r="I12" s="230" t="s">
        <v>1981</v>
      </c>
      <c r="J12" s="301" t="s">
        <v>2396</v>
      </c>
      <c r="K12" s="219" t="s">
        <v>1982</v>
      </c>
      <c r="M12" s="238">
        <v>46112</v>
      </c>
    </row>
    <row r="13" spans="1:13">
      <c r="A13" s="239" t="s">
        <v>2007</v>
      </c>
      <c r="B13" s="241" t="s">
        <v>2008</v>
      </c>
      <c r="C13" s="241" t="s">
        <v>2009</v>
      </c>
      <c r="D13" s="242" t="s">
        <v>1952</v>
      </c>
      <c r="E13" s="243" t="s">
        <v>2010</v>
      </c>
      <c r="F13" s="231">
        <v>506</v>
      </c>
      <c r="G13" s="244" t="str">
        <f t="shared" si="1"/>
        <v>89506</v>
      </c>
      <c r="H13" s="230" t="s">
        <v>2011</v>
      </c>
      <c r="I13" s="230" t="s">
        <v>1981</v>
      </c>
      <c r="J13" s="301" t="s">
        <v>2396</v>
      </c>
      <c r="K13" s="219" t="s">
        <v>1982</v>
      </c>
      <c r="M13" s="238">
        <v>46112</v>
      </c>
    </row>
    <row r="14" spans="1:13">
      <c r="A14" s="239" t="s">
        <v>1617</v>
      </c>
      <c r="B14" s="241" t="s">
        <v>2012</v>
      </c>
      <c r="C14" s="241" t="s">
        <v>2013</v>
      </c>
      <c r="D14" s="242" t="s">
        <v>1952</v>
      </c>
      <c r="E14" s="243" t="s">
        <v>2014</v>
      </c>
      <c r="F14" s="231">
        <v>507</v>
      </c>
      <c r="G14" s="244" t="str">
        <f t="shared" si="1"/>
        <v>89507</v>
      </c>
      <c r="H14" s="230" t="s">
        <v>2015</v>
      </c>
      <c r="I14" s="230" t="s">
        <v>1981</v>
      </c>
      <c r="J14" s="301" t="s">
        <v>2396</v>
      </c>
      <c r="K14" s="219" t="s">
        <v>1982</v>
      </c>
      <c r="M14" s="238">
        <v>46112</v>
      </c>
    </row>
    <row r="15" spans="1:13">
      <c r="A15" s="239" t="s">
        <v>1616</v>
      </c>
      <c r="B15" s="241" t="s">
        <v>2016</v>
      </c>
      <c r="C15" s="241" t="s">
        <v>2017</v>
      </c>
      <c r="D15" s="242" t="s">
        <v>1952</v>
      </c>
      <c r="E15" s="243" t="s">
        <v>2018</v>
      </c>
      <c r="F15" s="231">
        <v>508</v>
      </c>
      <c r="G15" s="244" t="str">
        <f t="shared" si="1"/>
        <v>89508</v>
      </c>
      <c r="H15" s="230" t="s">
        <v>2019</v>
      </c>
      <c r="I15" s="230" t="s">
        <v>1981</v>
      </c>
      <c r="J15" s="301" t="s">
        <v>2396</v>
      </c>
      <c r="K15" s="219" t="s">
        <v>1982</v>
      </c>
      <c r="M15" s="238">
        <v>46112</v>
      </c>
    </row>
    <row r="16" spans="1:13">
      <c r="A16" s="239" t="s">
        <v>2020</v>
      </c>
      <c r="B16" s="241" t="s">
        <v>2021</v>
      </c>
      <c r="C16" s="241" t="s">
        <v>2022</v>
      </c>
      <c r="D16" s="242" t="s">
        <v>1952</v>
      </c>
      <c r="E16" s="243" t="s">
        <v>2023</v>
      </c>
      <c r="F16" s="231">
        <v>509</v>
      </c>
      <c r="G16" s="244" t="str">
        <f t="shared" si="1"/>
        <v>89509</v>
      </c>
      <c r="H16" s="230" t="s">
        <v>2024</v>
      </c>
      <c r="I16" s="230" t="s">
        <v>1981</v>
      </c>
      <c r="J16" s="301" t="s">
        <v>2396</v>
      </c>
      <c r="K16" s="219" t="s">
        <v>1982</v>
      </c>
      <c r="M16" s="238">
        <v>46112</v>
      </c>
    </row>
    <row r="17" spans="1:13">
      <c r="A17" s="239" t="s">
        <v>2025</v>
      </c>
      <c r="B17" s="241" t="s">
        <v>2026</v>
      </c>
      <c r="C17" s="241" t="s">
        <v>2027</v>
      </c>
      <c r="D17" s="242" t="s">
        <v>1952</v>
      </c>
      <c r="E17" s="243" t="s">
        <v>2028</v>
      </c>
      <c r="F17" s="231">
        <v>510</v>
      </c>
      <c r="G17" s="244" t="str">
        <f t="shared" si="1"/>
        <v>89510</v>
      </c>
      <c r="H17" s="230" t="s">
        <v>2029</v>
      </c>
      <c r="I17" s="230" t="s">
        <v>1981</v>
      </c>
      <c r="J17" s="301" t="s">
        <v>2396</v>
      </c>
      <c r="K17" s="219" t="s">
        <v>1982</v>
      </c>
      <c r="M17" s="238">
        <v>46112</v>
      </c>
    </row>
    <row r="18" spans="1:13">
      <c r="A18" s="239" t="s">
        <v>2030</v>
      </c>
      <c r="B18" s="241" t="s">
        <v>2031</v>
      </c>
      <c r="C18" s="241" t="s">
        <v>2032</v>
      </c>
      <c r="D18" s="242" t="s">
        <v>1952</v>
      </c>
      <c r="E18" s="243" t="s">
        <v>2033</v>
      </c>
      <c r="F18" s="231">
        <v>511</v>
      </c>
      <c r="G18" s="244" t="str">
        <f t="shared" si="1"/>
        <v>89511</v>
      </c>
      <c r="H18" s="230" t="s">
        <v>2034</v>
      </c>
      <c r="I18" s="230" t="s">
        <v>1981</v>
      </c>
      <c r="J18" s="301" t="s">
        <v>2396</v>
      </c>
      <c r="K18" s="219" t="s">
        <v>2035</v>
      </c>
      <c r="M18" s="238">
        <v>46112</v>
      </c>
    </row>
    <row r="19" spans="1:13">
      <c r="A19" s="222" t="s">
        <v>2036</v>
      </c>
      <c r="B19" s="240" t="s">
        <v>2037</v>
      </c>
      <c r="C19" s="240" t="s">
        <v>2038</v>
      </c>
      <c r="D19" s="247" t="s">
        <v>1952</v>
      </c>
      <c r="E19" s="222" t="s">
        <v>2039</v>
      </c>
      <c r="F19" s="231">
        <v>512</v>
      </c>
      <c r="G19" s="244" t="str">
        <f t="shared" si="1"/>
        <v>89512</v>
      </c>
      <c r="H19" s="230" t="s">
        <v>2040</v>
      </c>
      <c r="I19" s="230"/>
      <c r="J19" s="301" t="s">
        <v>2396</v>
      </c>
      <c r="K19" s="219" t="s">
        <v>2041</v>
      </c>
      <c r="L19" s="219" t="s">
        <v>2042</v>
      </c>
      <c r="M19" s="238">
        <v>46112</v>
      </c>
    </row>
    <row r="20" spans="1:13">
      <c r="A20" s="239" t="s">
        <v>2043</v>
      </c>
      <c r="B20" s="241" t="s">
        <v>2044</v>
      </c>
      <c r="C20" s="241" t="s">
        <v>2045</v>
      </c>
      <c r="D20" s="242" t="s">
        <v>1952</v>
      </c>
      <c r="E20" s="243" t="s">
        <v>2046</v>
      </c>
      <c r="F20" s="231">
        <v>513</v>
      </c>
      <c r="G20" s="244" t="str">
        <f t="shared" si="1"/>
        <v>89513</v>
      </c>
      <c r="H20" s="230" t="s">
        <v>2047</v>
      </c>
      <c r="I20" s="230" t="s">
        <v>1981</v>
      </c>
      <c r="J20" s="301" t="s">
        <v>2396</v>
      </c>
      <c r="K20" s="219" t="s">
        <v>1982</v>
      </c>
      <c r="M20" s="238">
        <v>46112</v>
      </c>
    </row>
    <row r="21" spans="1:13">
      <c r="A21" s="239" t="s">
        <v>2048</v>
      </c>
      <c r="B21" s="241" t="s">
        <v>2049</v>
      </c>
      <c r="C21" s="241" t="s">
        <v>2050</v>
      </c>
      <c r="D21" s="242" t="s">
        <v>1952</v>
      </c>
      <c r="E21" s="243" t="s">
        <v>2051</v>
      </c>
      <c r="F21" s="231">
        <v>514</v>
      </c>
      <c r="G21" s="244" t="str">
        <f t="shared" si="1"/>
        <v>89514</v>
      </c>
      <c r="H21" s="230" t="s">
        <v>2052</v>
      </c>
      <c r="I21" s="230" t="s">
        <v>1981</v>
      </c>
      <c r="J21" s="301" t="s">
        <v>2396</v>
      </c>
      <c r="K21" s="219" t="s">
        <v>1982</v>
      </c>
      <c r="M21" s="238">
        <v>46112</v>
      </c>
    </row>
    <row r="22" spans="1:13">
      <c r="A22" s="222" t="s">
        <v>2053</v>
      </c>
      <c r="B22" s="253" t="s">
        <v>2054</v>
      </c>
      <c r="C22" s="254" t="s">
        <v>2055</v>
      </c>
      <c r="D22" s="247" t="s">
        <v>1952</v>
      </c>
      <c r="E22" s="222" t="s">
        <v>2056</v>
      </c>
      <c r="F22" s="222">
        <v>515</v>
      </c>
      <c r="G22" s="255" t="str">
        <f t="shared" si="1"/>
        <v>89515</v>
      </c>
      <c r="H22" s="225" t="s">
        <v>2057</v>
      </c>
      <c r="I22" s="225" t="s">
        <v>2058</v>
      </c>
      <c r="J22" s="298" t="s">
        <v>2396</v>
      </c>
      <c r="K22" s="256" t="s">
        <v>2059</v>
      </c>
      <c r="M22" s="238">
        <v>46112</v>
      </c>
    </row>
    <row r="23" spans="1:13">
      <c r="A23" s="222" t="s">
        <v>2053</v>
      </c>
      <c r="B23" s="331" t="s">
        <v>2542</v>
      </c>
      <c r="C23" s="332" t="s">
        <v>2543</v>
      </c>
      <c r="D23" s="332" t="s">
        <v>1969</v>
      </c>
      <c r="E23" s="222" t="s">
        <v>2056</v>
      </c>
      <c r="F23" s="222">
        <v>515</v>
      </c>
      <c r="G23" s="255" t="str">
        <f t="shared" ref="G23" si="2">IF(ISBLANK(F23),"","89"&amp;F23)</f>
        <v>89515</v>
      </c>
      <c r="H23" s="329"/>
      <c r="I23" s="337" t="s">
        <v>2536</v>
      </c>
      <c r="J23" s="338" t="s">
        <v>2396</v>
      </c>
      <c r="K23" s="336" t="s">
        <v>2538</v>
      </c>
      <c r="L23" s="326"/>
      <c r="M23" s="330"/>
    </row>
    <row r="24" spans="1:13">
      <c r="A24" s="239" t="s">
        <v>2060</v>
      </c>
      <c r="B24" s="241" t="s">
        <v>2061</v>
      </c>
      <c r="C24" s="241" t="s">
        <v>2062</v>
      </c>
      <c r="D24" s="242" t="s">
        <v>1952</v>
      </c>
      <c r="E24" s="243" t="s">
        <v>2063</v>
      </c>
      <c r="F24" s="231">
        <v>516</v>
      </c>
      <c r="G24" s="244" t="str">
        <f t="shared" si="1"/>
        <v>89516</v>
      </c>
      <c r="H24" s="230" t="s">
        <v>2064</v>
      </c>
      <c r="I24" s="230" t="s">
        <v>1981</v>
      </c>
      <c r="J24" s="301" t="s">
        <v>2396</v>
      </c>
      <c r="K24" s="219" t="s">
        <v>1982</v>
      </c>
      <c r="M24" s="238">
        <v>46112</v>
      </c>
    </row>
    <row r="25" spans="1:13">
      <c r="A25" s="239" t="s">
        <v>1850</v>
      </c>
      <c r="B25" s="241" t="s">
        <v>2065</v>
      </c>
      <c r="C25" s="241" t="s">
        <v>2066</v>
      </c>
      <c r="D25" s="242" t="s">
        <v>1952</v>
      </c>
      <c r="E25" s="243" t="s">
        <v>2067</v>
      </c>
      <c r="F25" s="231">
        <v>517</v>
      </c>
      <c r="G25" s="244" t="str">
        <f t="shared" si="1"/>
        <v>89517</v>
      </c>
      <c r="H25" s="230" t="s">
        <v>2068</v>
      </c>
      <c r="I25" s="230" t="s">
        <v>1981</v>
      </c>
      <c r="J25" s="301" t="s">
        <v>2396</v>
      </c>
      <c r="K25" s="219" t="s">
        <v>1982</v>
      </c>
      <c r="M25" s="238">
        <v>46112</v>
      </c>
    </row>
    <row r="26" spans="1:13">
      <c r="A26" s="239" t="s">
        <v>2069</v>
      </c>
      <c r="B26" s="241" t="s">
        <v>2070</v>
      </c>
      <c r="C26" s="241" t="s">
        <v>2071</v>
      </c>
      <c r="D26" s="242" t="s">
        <v>1952</v>
      </c>
      <c r="E26" s="243" t="s">
        <v>2072</v>
      </c>
      <c r="F26" s="231">
        <v>518</v>
      </c>
      <c r="G26" s="244" t="str">
        <f t="shared" si="1"/>
        <v>89518</v>
      </c>
      <c r="H26" s="230" t="s">
        <v>2073</v>
      </c>
      <c r="I26" s="230" t="s">
        <v>1981</v>
      </c>
      <c r="J26" s="301" t="s">
        <v>2396</v>
      </c>
      <c r="K26" s="219" t="s">
        <v>1982</v>
      </c>
      <c r="L26" s="219" t="s">
        <v>2074</v>
      </c>
      <c r="M26" s="238">
        <v>46112</v>
      </c>
    </row>
    <row r="27" spans="1:13">
      <c r="A27" s="239" t="s">
        <v>1851</v>
      </c>
      <c r="B27" s="241" t="s">
        <v>2075</v>
      </c>
      <c r="C27" s="241" t="s">
        <v>2076</v>
      </c>
      <c r="D27" s="242" t="s">
        <v>1952</v>
      </c>
      <c r="E27" s="243" t="s">
        <v>2077</v>
      </c>
      <c r="F27" s="231">
        <v>519</v>
      </c>
      <c r="G27" s="244" t="str">
        <f t="shared" si="1"/>
        <v>89519</v>
      </c>
      <c r="H27" s="230" t="s">
        <v>2078</v>
      </c>
      <c r="I27" s="230" t="s">
        <v>1981</v>
      </c>
      <c r="J27" s="301" t="s">
        <v>2396</v>
      </c>
      <c r="K27" s="219" t="s">
        <v>1982</v>
      </c>
      <c r="M27" s="238">
        <v>46112</v>
      </c>
    </row>
    <row r="28" spans="1:13">
      <c r="A28" s="222" t="s">
        <v>2079</v>
      </c>
      <c r="B28" s="240" t="s">
        <v>2080</v>
      </c>
      <c r="C28" s="240" t="s">
        <v>2081</v>
      </c>
      <c r="D28" s="247" t="s">
        <v>1952</v>
      </c>
      <c r="E28" s="222" t="s">
        <v>2082</v>
      </c>
      <c r="F28" s="231">
        <v>520</v>
      </c>
      <c r="G28" s="244" t="str">
        <f t="shared" si="1"/>
        <v>89520</v>
      </c>
      <c r="H28" s="230" t="s">
        <v>2083</v>
      </c>
      <c r="I28" s="230"/>
      <c r="J28" s="301" t="s">
        <v>2396</v>
      </c>
      <c r="K28" s="219" t="s">
        <v>2041</v>
      </c>
      <c r="M28" s="238">
        <v>46112</v>
      </c>
    </row>
    <row r="29" spans="1:13">
      <c r="A29" s="239" t="s">
        <v>2084</v>
      </c>
      <c r="B29" s="241" t="s">
        <v>2085</v>
      </c>
      <c r="C29" s="241" t="s">
        <v>2086</v>
      </c>
      <c r="D29" s="242" t="s">
        <v>1952</v>
      </c>
      <c r="E29" s="243" t="s">
        <v>2087</v>
      </c>
      <c r="F29" s="231">
        <v>521</v>
      </c>
      <c r="G29" s="244" t="str">
        <f t="shared" si="1"/>
        <v>89521</v>
      </c>
      <c r="H29" s="230" t="s">
        <v>2088</v>
      </c>
      <c r="I29" s="230" t="s">
        <v>1981</v>
      </c>
      <c r="J29" s="301" t="s">
        <v>2396</v>
      </c>
      <c r="K29" s="219" t="s">
        <v>2035</v>
      </c>
      <c r="L29" s="219" t="s">
        <v>2089</v>
      </c>
      <c r="M29" s="238">
        <v>46112</v>
      </c>
    </row>
    <row r="30" spans="1:13">
      <c r="A30" s="239" t="s">
        <v>2090</v>
      </c>
      <c r="B30" s="241" t="s">
        <v>2091</v>
      </c>
      <c r="C30" s="241" t="s">
        <v>2092</v>
      </c>
      <c r="D30" s="242" t="s">
        <v>1952</v>
      </c>
      <c r="E30" s="243" t="s">
        <v>2093</v>
      </c>
      <c r="F30" s="231">
        <v>522</v>
      </c>
      <c r="G30" s="244" t="str">
        <f t="shared" si="1"/>
        <v>89522</v>
      </c>
      <c r="H30" s="230" t="s">
        <v>2094</v>
      </c>
      <c r="I30" s="230" t="s">
        <v>1981</v>
      </c>
      <c r="J30" s="301" t="s">
        <v>2396</v>
      </c>
      <c r="K30" s="219" t="s">
        <v>1982</v>
      </c>
      <c r="M30" s="238">
        <v>46112</v>
      </c>
    </row>
    <row r="31" spans="1:13">
      <c r="A31" s="239" t="s">
        <v>1848</v>
      </c>
      <c r="B31" s="241" t="s">
        <v>2095</v>
      </c>
      <c r="C31" s="241" t="s">
        <v>2096</v>
      </c>
      <c r="D31" s="242" t="s">
        <v>1952</v>
      </c>
      <c r="E31" s="243" t="s">
        <v>2097</v>
      </c>
      <c r="F31" s="231">
        <v>523</v>
      </c>
      <c r="G31" s="244" t="str">
        <f t="shared" si="1"/>
        <v>89523</v>
      </c>
      <c r="H31" s="230" t="s">
        <v>2098</v>
      </c>
      <c r="I31" s="230" t="s">
        <v>1981</v>
      </c>
      <c r="J31" s="301" t="s">
        <v>2396</v>
      </c>
      <c r="K31" s="219" t="s">
        <v>1982</v>
      </c>
      <c r="M31" s="238">
        <v>46112</v>
      </c>
    </row>
    <row r="32" spans="1:13">
      <c r="A32" s="239" t="s">
        <v>2099</v>
      </c>
      <c r="B32" s="241" t="s">
        <v>2100</v>
      </c>
      <c r="C32" s="241" t="s">
        <v>2101</v>
      </c>
      <c r="D32" s="242" t="s">
        <v>1952</v>
      </c>
      <c r="E32" s="243" t="s">
        <v>2102</v>
      </c>
      <c r="F32" s="231">
        <v>524</v>
      </c>
      <c r="G32" s="244" t="str">
        <f t="shared" si="1"/>
        <v>89524</v>
      </c>
      <c r="H32" s="230" t="s">
        <v>2103</v>
      </c>
      <c r="I32" s="230" t="s">
        <v>1981</v>
      </c>
      <c r="J32" s="301" t="s">
        <v>2396</v>
      </c>
      <c r="K32" s="219" t="s">
        <v>1982</v>
      </c>
      <c r="M32" s="238">
        <v>46112</v>
      </c>
    </row>
    <row r="33" spans="1:13">
      <c r="A33" s="239" t="s">
        <v>1843</v>
      </c>
      <c r="B33" s="241" t="s">
        <v>2104</v>
      </c>
      <c r="C33" s="241" t="s">
        <v>2105</v>
      </c>
      <c r="D33" s="242" t="s">
        <v>1952</v>
      </c>
      <c r="E33" s="243" t="s">
        <v>2106</v>
      </c>
      <c r="F33" s="231">
        <v>525</v>
      </c>
      <c r="G33" s="244" t="str">
        <f t="shared" si="1"/>
        <v>89525</v>
      </c>
      <c r="H33" s="230" t="s">
        <v>2107</v>
      </c>
      <c r="I33" s="230" t="s">
        <v>1981</v>
      </c>
      <c r="J33" s="301" t="s">
        <v>2396</v>
      </c>
      <c r="K33" s="219" t="s">
        <v>1982</v>
      </c>
      <c r="L33" s="219" t="s">
        <v>1490</v>
      </c>
      <c r="M33" s="238">
        <v>46112</v>
      </c>
    </row>
    <row r="34" spans="1:13">
      <c r="A34" s="239" t="s">
        <v>2108</v>
      </c>
      <c r="B34" s="241" t="s">
        <v>2109</v>
      </c>
      <c r="C34" s="241" t="s">
        <v>2110</v>
      </c>
      <c r="D34" s="242" t="s">
        <v>1952</v>
      </c>
      <c r="E34" s="243" t="s">
        <v>2111</v>
      </c>
      <c r="F34" s="231">
        <v>526</v>
      </c>
      <c r="G34" s="244" t="str">
        <f t="shared" si="1"/>
        <v>89526</v>
      </c>
      <c r="H34" s="230" t="s">
        <v>2112</v>
      </c>
      <c r="I34" s="230" t="s">
        <v>1981</v>
      </c>
      <c r="J34" s="301" t="s">
        <v>2396</v>
      </c>
      <c r="K34" s="219" t="s">
        <v>1982</v>
      </c>
      <c r="M34" s="238">
        <v>46112</v>
      </c>
    </row>
    <row r="35" spans="1:13">
      <c r="A35" s="239" t="s">
        <v>2113</v>
      </c>
      <c r="B35" s="241" t="s">
        <v>2114</v>
      </c>
      <c r="C35" s="241" t="s">
        <v>2115</v>
      </c>
      <c r="D35" s="242" t="s">
        <v>1952</v>
      </c>
      <c r="E35" s="243" t="s">
        <v>2116</v>
      </c>
      <c r="F35" s="231">
        <v>527</v>
      </c>
      <c r="G35" s="244" t="str">
        <f t="shared" si="1"/>
        <v>89527</v>
      </c>
      <c r="H35" s="230" t="s">
        <v>2117</v>
      </c>
      <c r="I35" s="230" t="s">
        <v>2118</v>
      </c>
      <c r="J35" s="301" t="s">
        <v>2397</v>
      </c>
      <c r="K35" s="219" t="s">
        <v>1982</v>
      </c>
      <c r="M35" s="238">
        <v>46112</v>
      </c>
    </row>
    <row r="36" spans="1:13">
      <c r="A36" s="239" t="s">
        <v>2113</v>
      </c>
      <c r="B36" s="331" t="s">
        <v>2539</v>
      </c>
      <c r="C36" s="332" t="s">
        <v>2540</v>
      </c>
      <c r="D36" s="332" t="s">
        <v>1969</v>
      </c>
      <c r="E36" s="333" t="s">
        <v>2541</v>
      </c>
      <c r="F36" s="231">
        <v>527</v>
      </c>
      <c r="G36" s="244" t="str">
        <f t="shared" ref="G36" si="3">IF(ISBLANK(F36),"","89"&amp;F36)</f>
        <v>89527</v>
      </c>
      <c r="H36" s="329"/>
      <c r="I36" s="334" t="s">
        <v>2536</v>
      </c>
      <c r="J36" s="335" t="s">
        <v>2397</v>
      </c>
      <c r="K36" s="336" t="s">
        <v>2538</v>
      </c>
      <c r="L36" s="326"/>
      <c r="M36" s="330"/>
    </row>
    <row r="37" spans="1:13">
      <c r="A37" s="251" t="s">
        <v>2119</v>
      </c>
      <c r="B37" s="241" t="s">
        <v>2120</v>
      </c>
      <c r="C37" s="252" t="s">
        <v>2121</v>
      </c>
      <c r="D37" s="242" t="s">
        <v>1969</v>
      </c>
      <c r="E37" s="243" t="s">
        <v>2122</v>
      </c>
      <c r="F37" s="231">
        <v>748</v>
      </c>
      <c r="G37" s="244" t="str">
        <f t="shared" si="1"/>
        <v>89748</v>
      </c>
      <c r="H37" s="230" t="s">
        <v>2123</v>
      </c>
      <c r="I37" s="230" t="s">
        <v>2124</v>
      </c>
      <c r="J37" s="301" t="s">
        <v>2396</v>
      </c>
      <c r="K37" s="257" t="s">
        <v>2125</v>
      </c>
      <c r="M37" s="238"/>
    </row>
    <row r="38" spans="1:13">
      <c r="A38" s="239" t="s">
        <v>2126</v>
      </c>
      <c r="B38" s="241" t="s">
        <v>2127</v>
      </c>
      <c r="C38" s="252" t="s">
        <v>2128</v>
      </c>
      <c r="D38" s="242" t="s">
        <v>1952</v>
      </c>
      <c r="E38" s="243" t="s">
        <v>2129</v>
      </c>
      <c r="F38" s="231">
        <v>803</v>
      </c>
      <c r="G38" s="244" t="str">
        <f t="shared" si="1"/>
        <v>89803</v>
      </c>
      <c r="H38" s="230" t="s">
        <v>2130</v>
      </c>
      <c r="I38" s="230" t="s">
        <v>2131</v>
      </c>
      <c r="J38" s="301" t="s">
        <v>2396</v>
      </c>
      <c r="K38" s="219" t="s">
        <v>2132</v>
      </c>
      <c r="M38" s="238">
        <v>46112</v>
      </c>
    </row>
    <row r="39" spans="1:13">
      <c r="A39" s="239" t="s">
        <v>2133</v>
      </c>
      <c r="B39" s="241" t="s">
        <v>2134</v>
      </c>
      <c r="C39" s="252" t="s">
        <v>2135</v>
      </c>
      <c r="D39" s="242" t="s">
        <v>1952</v>
      </c>
      <c r="E39" s="243" t="s">
        <v>2136</v>
      </c>
      <c r="F39" s="231">
        <v>898</v>
      </c>
      <c r="G39" s="244" t="str">
        <f t="shared" si="1"/>
        <v>89898</v>
      </c>
      <c r="H39" s="230" t="s">
        <v>2137</v>
      </c>
      <c r="I39" s="230" t="s">
        <v>2131</v>
      </c>
      <c r="J39" s="301" t="s">
        <v>2396</v>
      </c>
      <c r="K39" s="257" t="s">
        <v>2138</v>
      </c>
    </row>
    <row r="40" spans="1:13">
      <c r="A40" s="239" t="s">
        <v>2139</v>
      </c>
      <c r="B40" s="241" t="s">
        <v>2140</v>
      </c>
      <c r="C40" s="241" t="s">
        <v>2141</v>
      </c>
      <c r="D40" s="242" t="s">
        <v>1952</v>
      </c>
      <c r="E40" s="243" t="s">
        <v>2142</v>
      </c>
      <c r="F40" s="231">
        <v>901</v>
      </c>
      <c r="G40" s="244" t="str">
        <f t="shared" si="1"/>
        <v>89901</v>
      </c>
      <c r="H40" s="230" t="s">
        <v>2143</v>
      </c>
      <c r="I40" s="230" t="s">
        <v>1981</v>
      </c>
      <c r="J40" s="301" t="s">
        <v>2397</v>
      </c>
      <c r="K40" s="219" t="s">
        <v>2035</v>
      </c>
      <c r="M40" s="238">
        <v>46112</v>
      </c>
    </row>
    <row r="41" spans="1:13">
      <c r="A41" s="258" t="s">
        <v>2144</v>
      </c>
      <c r="B41" s="241" t="s">
        <v>2145</v>
      </c>
      <c r="C41" s="252" t="s">
        <v>2146</v>
      </c>
      <c r="D41" s="242" t="s">
        <v>1952</v>
      </c>
      <c r="E41" s="243" t="s">
        <v>2147</v>
      </c>
      <c r="F41" s="231">
        <v>900</v>
      </c>
      <c r="G41" s="244" t="str">
        <f t="shared" si="1"/>
        <v>89900</v>
      </c>
      <c r="H41" s="230" t="s">
        <v>2148</v>
      </c>
      <c r="I41" s="230" t="s">
        <v>2131</v>
      </c>
      <c r="J41" s="301" t="s">
        <v>2396</v>
      </c>
      <c r="K41" s="219" t="s">
        <v>2149</v>
      </c>
      <c r="M41" s="238">
        <v>46112</v>
      </c>
    </row>
    <row r="42" spans="1:13">
      <c r="A42" s="251" t="s">
        <v>2150</v>
      </c>
      <c r="B42" s="241" t="s">
        <v>2151</v>
      </c>
      <c r="C42" s="252" t="s">
        <v>2152</v>
      </c>
      <c r="D42" s="242" t="s">
        <v>1952</v>
      </c>
      <c r="E42" s="243" t="s">
        <v>2153</v>
      </c>
      <c r="F42" s="231">
        <v>902</v>
      </c>
      <c r="G42" s="244" t="str">
        <f t="shared" si="1"/>
        <v>89902</v>
      </c>
      <c r="H42" s="230" t="s">
        <v>2154</v>
      </c>
      <c r="I42" s="230" t="s">
        <v>2131</v>
      </c>
      <c r="J42" s="301" t="s">
        <v>2396</v>
      </c>
      <c r="K42" s="219" t="s">
        <v>2149</v>
      </c>
      <c r="M42" s="238">
        <v>46112</v>
      </c>
    </row>
    <row r="43" spans="1:13">
      <c r="A43" s="222" t="s">
        <v>2155</v>
      </c>
      <c r="B43" s="241" t="s">
        <v>2156</v>
      </c>
      <c r="C43" s="252" t="s">
        <v>2157</v>
      </c>
      <c r="D43" s="242" t="s">
        <v>1952</v>
      </c>
      <c r="E43" s="243" t="s">
        <v>2158</v>
      </c>
      <c r="F43" s="231">
        <v>903</v>
      </c>
      <c r="G43" s="244" t="str">
        <f t="shared" si="1"/>
        <v>89903</v>
      </c>
      <c r="H43" s="230" t="s">
        <v>2159</v>
      </c>
      <c r="I43" s="230" t="s">
        <v>2131</v>
      </c>
      <c r="J43" s="301" t="s">
        <v>2396</v>
      </c>
      <c r="K43" s="219" t="s">
        <v>2149</v>
      </c>
      <c r="M43" s="238">
        <v>46112</v>
      </c>
    </row>
    <row r="44" spans="1:13">
      <c r="A44" s="251" t="s">
        <v>2160</v>
      </c>
      <c r="B44" s="241" t="s">
        <v>2161</v>
      </c>
      <c r="C44" s="252" t="s">
        <v>2162</v>
      </c>
      <c r="D44" s="242" t="s">
        <v>1952</v>
      </c>
      <c r="E44" s="243" t="s">
        <v>2163</v>
      </c>
      <c r="F44" s="231">
        <v>904</v>
      </c>
      <c r="G44" s="244" t="str">
        <f t="shared" si="1"/>
        <v>89904</v>
      </c>
      <c r="H44" s="230" t="s">
        <v>2164</v>
      </c>
      <c r="I44" s="230" t="s">
        <v>2131</v>
      </c>
      <c r="J44" s="301" t="s">
        <v>2396</v>
      </c>
      <c r="K44" s="219" t="s">
        <v>2149</v>
      </c>
      <c r="M44" s="238">
        <v>46112</v>
      </c>
    </row>
    <row r="45" spans="1:13">
      <c r="A45" s="251" t="s">
        <v>2165</v>
      </c>
      <c r="B45" s="241" t="s">
        <v>2166</v>
      </c>
      <c r="C45" s="252" t="s">
        <v>2167</v>
      </c>
      <c r="D45" s="242" t="s">
        <v>1952</v>
      </c>
      <c r="E45" s="243" t="s">
        <v>2168</v>
      </c>
      <c r="F45" s="231">
        <v>905</v>
      </c>
      <c r="G45" s="244" t="str">
        <f t="shared" si="1"/>
        <v>89905</v>
      </c>
      <c r="H45" s="230" t="s">
        <v>2169</v>
      </c>
      <c r="I45" s="230" t="s">
        <v>2131</v>
      </c>
      <c r="J45" s="301" t="s">
        <v>2396</v>
      </c>
      <c r="K45" s="219" t="s">
        <v>2149</v>
      </c>
      <c r="M45" s="238">
        <v>46112</v>
      </c>
    </row>
    <row r="46" spans="1:13">
      <c r="A46" s="222" t="s">
        <v>2170</v>
      </c>
      <c r="B46" s="259" t="s">
        <v>2171</v>
      </c>
      <c r="C46" s="247">
        <v>351153489964645</v>
      </c>
      <c r="D46" s="247" t="s">
        <v>1952</v>
      </c>
      <c r="E46" s="231" t="s">
        <v>2172</v>
      </c>
      <c r="F46" s="231">
        <v>906</v>
      </c>
      <c r="G46" s="244" t="str">
        <f t="shared" si="1"/>
        <v>89906</v>
      </c>
      <c r="H46" s="230" t="s">
        <v>2173</v>
      </c>
      <c r="I46" s="230"/>
      <c r="J46" s="301" t="s">
        <v>2396</v>
      </c>
      <c r="K46" s="219" t="s">
        <v>2174</v>
      </c>
      <c r="L46" s="219" t="s">
        <v>2175</v>
      </c>
      <c r="M46" s="238">
        <v>46112</v>
      </c>
    </row>
    <row r="47" spans="1:13">
      <c r="A47" s="222" t="s">
        <v>2176</v>
      </c>
      <c r="B47" s="259" t="s">
        <v>2177</v>
      </c>
      <c r="C47" s="247">
        <v>351153488386758</v>
      </c>
      <c r="D47" s="247" t="s">
        <v>1952</v>
      </c>
      <c r="E47" s="231" t="s">
        <v>2178</v>
      </c>
      <c r="F47" s="231">
        <v>907</v>
      </c>
      <c r="G47" s="244" t="str">
        <f t="shared" si="1"/>
        <v>89907</v>
      </c>
      <c r="H47" s="230" t="s">
        <v>2179</v>
      </c>
      <c r="I47" s="230"/>
      <c r="J47" s="301" t="s">
        <v>2396</v>
      </c>
      <c r="K47" s="219" t="s">
        <v>2174</v>
      </c>
      <c r="L47" s="219" t="s">
        <v>2175</v>
      </c>
      <c r="M47" s="238">
        <v>46112</v>
      </c>
    </row>
    <row r="48" spans="1:13">
      <c r="A48" s="239" t="s">
        <v>1842</v>
      </c>
      <c r="B48" s="240" t="s">
        <v>2180</v>
      </c>
      <c r="C48" s="240" t="s">
        <v>2181</v>
      </c>
      <c r="D48" s="247" t="s">
        <v>1952</v>
      </c>
      <c r="E48" s="260" t="s">
        <v>2182</v>
      </c>
      <c r="F48" s="231">
        <v>908</v>
      </c>
      <c r="G48" s="244" t="str">
        <f t="shared" si="1"/>
        <v>89908</v>
      </c>
      <c r="H48" s="230" t="s">
        <v>2183</v>
      </c>
      <c r="I48" s="230" t="s">
        <v>2184</v>
      </c>
      <c r="J48" s="301" t="s">
        <v>2396</v>
      </c>
      <c r="K48" s="219" t="s">
        <v>2185</v>
      </c>
      <c r="L48" s="219" t="s">
        <v>2175</v>
      </c>
      <c r="M48" s="238">
        <v>46112</v>
      </c>
    </row>
    <row r="49" spans="1:13">
      <c r="A49" s="239" t="s">
        <v>1842</v>
      </c>
      <c r="B49" s="331" t="s">
        <v>2544</v>
      </c>
      <c r="C49" s="332" t="s">
        <v>2545</v>
      </c>
      <c r="D49" s="332" t="s">
        <v>1969</v>
      </c>
      <c r="E49" s="260" t="s">
        <v>2182</v>
      </c>
      <c r="F49" s="231">
        <v>908</v>
      </c>
      <c r="G49" s="244" t="str">
        <f t="shared" ref="G49" si="4">IF(ISBLANK(F49),"","89"&amp;F49)</f>
        <v>89908</v>
      </c>
      <c r="H49" s="329"/>
      <c r="I49" s="334" t="s">
        <v>2536</v>
      </c>
      <c r="J49" s="335" t="s">
        <v>2396</v>
      </c>
      <c r="K49" s="336" t="s">
        <v>2538</v>
      </c>
      <c r="L49" s="326"/>
      <c r="M49" s="330"/>
    </row>
    <row r="50" spans="1:13">
      <c r="A50" s="245" t="s">
        <v>2186</v>
      </c>
      <c r="B50" s="240" t="s">
        <v>2187</v>
      </c>
      <c r="C50" s="240" t="s">
        <v>2188</v>
      </c>
      <c r="D50" s="247" t="s">
        <v>1952</v>
      </c>
      <c r="E50" s="231" t="s">
        <v>2189</v>
      </c>
      <c r="F50" s="231">
        <v>909</v>
      </c>
      <c r="G50" s="244" t="str">
        <f t="shared" si="1"/>
        <v>89909</v>
      </c>
      <c r="H50" s="230" t="s">
        <v>2190</v>
      </c>
      <c r="I50" s="230" t="s">
        <v>2184</v>
      </c>
      <c r="J50" s="301" t="s">
        <v>2396</v>
      </c>
      <c r="K50" s="219" t="s">
        <v>2191</v>
      </c>
      <c r="M50" s="238">
        <v>46112</v>
      </c>
    </row>
    <row r="51" spans="1:13">
      <c r="A51" s="222" t="s">
        <v>2192</v>
      </c>
      <c r="B51" s="240" t="s">
        <v>2193</v>
      </c>
      <c r="C51" s="240" t="s">
        <v>2194</v>
      </c>
      <c r="D51" s="247" t="s">
        <v>1952</v>
      </c>
      <c r="E51" s="231" t="s">
        <v>2195</v>
      </c>
      <c r="F51" s="231">
        <v>910</v>
      </c>
      <c r="G51" s="244" t="str">
        <f t="shared" si="1"/>
        <v>89910</v>
      </c>
      <c r="H51" s="230" t="s">
        <v>2196</v>
      </c>
      <c r="I51" s="230"/>
      <c r="J51" s="301" t="s">
        <v>2396</v>
      </c>
      <c r="K51" s="219" t="s">
        <v>2191</v>
      </c>
      <c r="L51" s="219" t="s">
        <v>2175</v>
      </c>
      <c r="M51" s="238">
        <v>46112</v>
      </c>
    </row>
    <row r="52" spans="1:13">
      <c r="A52" s="239" t="s">
        <v>2197</v>
      </c>
      <c r="B52" s="240" t="s">
        <v>2198</v>
      </c>
      <c r="C52" s="240" t="s">
        <v>2199</v>
      </c>
      <c r="D52" s="247" t="s">
        <v>1952</v>
      </c>
      <c r="E52" s="231" t="s">
        <v>2200</v>
      </c>
      <c r="F52" s="231">
        <v>911</v>
      </c>
      <c r="G52" s="244" t="str">
        <f t="shared" si="1"/>
        <v>89911</v>
      </c>
      <c r="H52" s="230" t="s">
        <v>2201</v>
      </c>
      <c r="I52" s="230"/>
      <c r="J52" s="301" t="s">
        <v>2396</v>
      </c>
      <c r="K52" s="219" t="s">
        <v>2191</v>
      </c>
      <c r="L52" s="219" t="s">
        <v>2175</v>
      </c>
      <c r="M52" s="238">
        <v>46112</v>
      </c>
    </row>
    <row r="53" spans="1:13">
      <c r="A53" s="239" t="s">
        <v>2202</v>
      </c>
      <c r="B53" s="241" t="s">
        <v>2203</v>
      </c>
      <c r="C53" s="252" t="s">
        <v>2204</v>
      </c>
      <c r="D53" s="242" t="s">
        <v>1952</v>
      </c>
      <c r="E53" s="243" t="s">
        <v>2205</v>
      </c>
      <c r="F53" s="231">
        <v>941</v>
      </c>
      <c r="G53" s="244" t="str">
        <f>IF(ISBLANK(F53),"","89"&amp;F53)</f>
        <v>89941</v>
      </c>
      <c r="H53" s="230" t="s">
        <v>2206</v>
      </c>
      <c r="I53" s="230" t="s">
        <v>2131</v>
      </c>
      <c r="J53" s="301" t="s">
        <v>2396</v>
      </c>
      <c r="K53" s="219" t="s">
        <v>2132</v>
      </c>
      <c r="M53" s="238">
        <v>46112</v>
      </c>
    </row>
    <row r="54" spans="1:13">
      <c r="A54" s="251" t="s">
        <v>1840</v>
      </c>
      <c r="B54" s="241" t="s">
        <v>2207</v>
      </c>
      <c r="C54" s="252" t="s">
        <v>2208</v>
      </c>
      <c r="D54" s="242" t="s">
        <v>1969</v>
      </c>
      <c r="E54" s="243" t="s">
        <v>2209</v>
      </c>
      <c r="F54" s="231">
        <v>974</v>
      </c>
      <c r="G54" s="244" t="str">
        <f t="shared" si="1"/>
        <v>89974</v>
      </c>
      <c r="H54" s="230" t="s">
        <v>2210</v>
      </c>
      <c r="I54" s="230" t="s">
        <v>1971</v>
      </c>
      <c r="J54" s="301" t="s">
        <v>2396</v>
      </c>
      <c r="K54" s="219" t="s">
        <v>1972</v>
      </c>
      <c r="M54" s="238">
        <v>46112</v>
      </c>
    </row>
    <row r="55" spans="1:13">
      <c r="A55" s="231" t="s">
        <v>2211</v>
      </c>
      <c r="B55" s="261" t="s">
        <v>2212</v>
      </c>
      <c r="C55" s="262" t="s">
        <v>2213</v>
      </c>
      <c r="D55" s="263" t="s">
        <v>2214</v>
      </c>
      <c r="E55" s="264" t="s">
        <v>2215</v>
      </c>
      <c r="F55" s="231"/>
      <c r="G55" s="244" t="str">
        <f t="shared" si="1"/>
        <v/>
      </c>
      <c r="I55" s="265" t="s">
        <v>2216</v>
      </c>
      <c r="J55" s="301"/>
      <c r="M55" s="238"/>
    </row>
    <row r="56" spans="1:13">
      <c r="A56" s="231" t="s">
        <v>2217</v>
      </c>
      <c r="B56" s="231" t="s">
        <v>2218</v>
      </c>
      <c r="C56" s="254"/>
      <c r="D56" s="254" t="s">
        <v>2214</v>
      </c>
      <c r="E56" s="231" t="s">
        <v>2219</v>
      </c>
      <c r="F56" s="231"/>
      <c r="G56" s="244" t="str">
        <f t="shared" si="1"/>
        <v/>
      </c>
      <c r="H56" s="230"/>
      <c r="I56" s="230"/>
      <c r="J56" s="301"/>
      <c r="K56" s="266"/>
      <c r="L56" s="219" t="s">
        <v>2220</v>
      </c>
    </row>
    <row r="57" spans="1:13">
      <c r="A57" s="267" t="s">
        <v>2211</v>
      </c>
      <c r="B57" s="241" t="s">
        <v>2221</v>
      </c>
      <c r="C57" s="241" t="s">
        <v>2222</v>
      </c>
      <c r="D57" s="241" t="s">
        <v>2223</v>
      </c>
      <c r="E57" s="243" t="s">
        <v>2224</v>
      </c>
      <c r="F57" s="231"/>
      <c r="G57" s="244" t="str">
        <f t="shared" si="1"/>
        <v/>
      </c>
      <c r="H57" s="230" t="s">
        <v>2225</v>
      </c>
      <c r="I57" s="230"/>
      <c r="J57" s="301"/>
      <c r="K57" s="266"/>
      <c r="L57" s="219" t="s">
        <v>2226</v>
      </c>
      <c r="M57" s="238">
        <v>46112</v>
      </c>
    </row>
    <row r="58" spans="1:13">
      <c r="A58" s="267" t="s">
        <v>2227</v>
      </c>
      <c r="B58" s="241" t="s">
        <v>2228</v>
      </c>
      <c r="C58" s="241" t="s">
        <v>2229</v>
      </c>
      <c r="D58" s="241" t="s">
        <v>2223</v>
      </c>
      <c r="E58" s="243" t="s">
        <v>2230</v>
      </c>
      <c r="F58" s="231"/>
      <c r="G58" s="244" t="str">
        <f t="shared" si="1"/>
        <v/>
      </c>
      <c r="H58" s="230"/>
      <c r="I58" s="230"/>
      <c r="J58" s="301"/>
      <c r="L58" s="219" t="s">
        <v>2231</v>
      </c>
    </row>
    <row r="59" spans="1:13">
      <c r="A59" s="267" t="s">
        <v>2232</v>
      </c>
      <c r="B59" s="241" t="s">
        <v>2233</v>
      </c>
      <c r="C59" s="241" t="s">
        <v>2234</v>
      </c>
      <c r="D59" s="241" t="s">
        <v>2223</v>
      </c>
      <c r="E59" s="243" t="s">
        <v>2235</v>
      </c>
      <c r="F59" s="231"/>
      <c r="G59" s="244" t="str">
        <f t="shared" si="1"/>
        <v/>
      </c>
      <c r="H59" s="230" t="s">
        <v>2236</v>
      </c>
      <c r="I59" s="230" t="s">
        <v>2237</v>
      </c>
      <c r="J59" s="301"/>
      <c r="L59" s="219" t="s">
        <v>2226</v>
      </c>
      <c r="M59" s="238">
        <v>46112</v>
      </c>
    </row>
    <row r="60" spans="1:13">
      <c r="A60" s="267" t="s">
        <v>2232</v>
      </c>
      <c r="B60" s="268" t="s">
        <v>2238</v>
      </c>
      <c r="C60" s="241" t="s">
        <v>2239</v>
      </c>
      <c r="D60" s="241" t="s">
        <v>2240</v>
      </c>
      <c r="E60" s="243" t="s">
        <v>2235</v>
      </c>
      <c r="F60" s="231"/>
      <c r="G60" s="244" t="str">
        <f t="shared" si="1"/>
        <v/>
      </c>
      <c r="H60" s="230"/>
      <c r="I60" s="269" t="s">
        <v>2241</v>
      </c>
      <c r="J60" s="302"/>
      <c r="L60" s="219" t="s">
        <v>2226</v>
      </c>
      <c r="M60" s="238">
        <v>46112</v>
      </c>
    </row>
    <row r="61" spans="1:13">
      <c r="A61" s="267" t="s">
        <v>2227</v>
      </c>
      <c r="B61" s="268" t="s">
        <v>2242</v>
      </c>
      <c r="C61" s="241" t="s">
        <v>2243</v>
      </c>
      <c r="D61" s="241" t="s">
        <v>2240</v>
      </c>
      <c r="E61" s="243" t="s">
        <v>2244</v>
      </c>
      <c r="F61" s="231"/>
      <c r="G61" s="244" t="str">
        <f t="shared" si="1"/>
        <v/>
      </c>
      <c r="H61" s="230"/>
      <c r="I61" s="269" t="s">
        <v>2245</v>
      </c>
      <c r="J61" s="302"/>
      <c r="L61" s="219" t="s">
        <v>2226</v>
      </c>
      <c r="M61" s="238">
        <v>46112</v>
      </c>
    </row>
    <row r="62" spans="1:13" ht="30">
      <c r="A62" s="231" t="s">
        <v>2246</v>
      </c>
      <c r="B62" s="231" t="s">
        <v>2247</v>
      </c>
      <c r="C62" s="231"/>
      <c r="D62" s="231" t="s">
        <v>2223</v>
      </c>
      <c r="E62" s="231" t="s">
        <v>2248</v>
      </c>
      <c r="F62" s="231"/>
      <c r="G62" s="244" t="str">
        <f t="shared" si="1"/>
        <v/>
      </c>
      <c r="H62" s="231"/>
      <c r="I62" s="231"/>
      <c r="L62" s="271" t="s">
        <v>2255</v>
      </c>
    </row>
    <row r="63" spans="1:13" ht="30">
      <c r="A63" s="251" t="s">
        <v>2249</v>
      </c>
      <c r="B63" s="253" t="s">
        <v>2250</v>
      </c>
      <c r="C63" s="253" t="s">
        <v>2251</v>
      </c>
      <c r="D63" s="247" t="s">
        <v>1952</v>
      </c>
      <c r="E63" s="231"/>
      <c r="F63" s="231"/>
      <c r="G63" s="244" t="str">
        <f t="shared" si="1"/>
        <v/>
      </c>
      <c r="H63" s="230" t="s">
        <v>2252</v>
      </c>
      <c r="I63" s="230" t="s">
        <v>2253</v>
      </c>
      <c r="J63" s="301"/>
      <c r="K63" s="219" t="s">
        <v>2254</v>
      </c>
      <c r="M63" s="238">
        <v>46112</v>
      </c>
    </row>
    <row r="64" spans="1:13">
      <c r="A64" s="323" t="s">
        <v>2528</v>
      </c>
      <c r="B64" s="253" t="s">
        <v>1958</v>
      </c>
      <c r="C64" s="254" t="s">
        <v>1959</v>
      </c>
      <c r="D64" s="247" t="s">
        <v>1952</v>
      </c>
      <c r="E64" s="222"/>
      <c r="F64" s="222"/>
      <c r="G64" s="255"/>
      <c r="H64" s="324" t="s">
        <v>2529</v>
      </c>
      <c r="I64" s="324" t="s">
        <v>2527</v>
      </c>
      <c r="J64" s="298" t="s">
        <v>2396</v>
      </c>
      <c r="K64" s="219" t="s">
        <v>1956</v>
      </c>
      <c r="M64" s="238">
        <v>46112</v>
      </c>
    </row>
    <row r="98" spans="3:3">
      <c r="C98" s="270"/>
    </row>
    <row r="99" spans="3:3">
      <c r="C99" s="270"/>
    </row>
    <row r="100" spans="3:3">
      <c r="C100" s="270"/>
    </row>
    <row r="101" spans="3:3">
      <c r="C101" s="270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6830-BCCD-455D-BFC0-BC2FEAC877BD}">
  <sheetPr codeName="Sheet13"/>
  <dimension ref="A1:N37"/>
  <sheetViews>
    <sheetView workbookViewId="0">
      <pane ySplit="1" topLeftCell="A2" activePane="bottomLeft" state="frozen"/>
      <selection activeCell="D41" sqref="D41"/>
      <selection pane="bottomLeft" activeCell="J2" sqref="J2"/>
    </sheetView>
  </sheetViews>
  <sheetFormatPr defaultRowHeight="15"/>
  <cols>
    <col min="1" max="1" width="13.7109375" style="219" customWidth="1"/>
    <col min="2" max="2" width="17.7109375" style="219" customWidth="1"/>
    <col min="3" max="3" width="18" style="219" bestFit="1" customWidth="1"/>
    <col min="4" max="4" width="12.85546875" style="219" customWidth="1"/>
    <col min="5" max="5" width="14.7109375" style="219" bestFit="1" customWidth="1"/>
    <col min="6" max="6" width="13" style="219" customWidth="1"/>
    <col min="7" max="7" width="11.85546875" style="219" customWidth="1"/>
    <col min="8" max="8" width="22.42578125" style="219" customWidth="1"/>
    <col min="9" max="10" width="21.7109375" style="219" customWidth="1"/>
    <col min="11" max="11" width="20.140625" style="219" customWidth="1"/>
    <col min="12" max="12" width="36.42578125" style="219" bestFit="1" customWidth="1"/>
    <col min="13" max="13" width="11" style="219" bestFit="1" customWidth="1"/>
    <col min="14" max="14" width="10.42578125" style="219" customWidth="1"/>
    <col min="15" max="16384" width="9.140625" style="219"/>
  </cols>
  <sheetData>
    <row r="1" spans="1:14">
      <c r="A1" s="222" t="s">
        <v>1940</v>
      </c>
      <c r="B1" s="223" t="s">
        <v>1941</v>
      </c>
      <c r="C1" s="224" t="s">
        <v>1942</v>
      </c>
      <c r="D1" s="224" t="s">
        <v>1943</v>
      </c>
      <c r="E1" s="222" t="s">
        <v>1944</v>
      </c>
      <c r="F1" s="222" t="s">
        <v>1945</v>
      </c>
      <c r="G1" s="222" t="s">
        <v>1946</v>
      </c>
      <c r="H1" s="225" t="s">
        <v>1947</v>
      </c>
      <c r="I1" s="225" t="s">
        <v>1948</v>
      </c>
      <c r="J1" s="298" t="s">
        <v>2395</v>
      </c>
      <c r="K1" s="220" t="s">
        <v>1949</v>
      </c>
      <c r="L1" s="219" t="s">
        <v>1916</v>
      </c>
      <c r="M1" s="219" t="s">
        <v>1907</v>
      </c>
      <c r="N1" s="219" t="s">
        <v>1909</v>
      </c>
    </row>
    <row r="34" spans="3:3">
      <c r="C34" s="270"/>
    </row>
    <row r="35" spans="3:3">
      <c r="C35" s="270"/>
    </row>
    <row r="36" spans="3:3">
      <c r="C36" s="270"/>
    </row>
    <row r="37" spans="3:3">
      <c r="C37" s="270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112C-80DD-4671-939D-88A4022C9FD8}">
  <sheetPr codeName="Sheet14"/>
  <dimension ref="A1:N36"/>
  <sheetViews>
    <sheetView workbookViewId="0">
      <selection activeCell="J14" sqref="J14"/>
    </sheetView>
  </sheetViews>
  <sheetFormatPr defaultRowHeight="15"/>
  <cols>
    <col min="1" max="1" width="14.42578125" style="219" bestFit="1" customWidth="1"/>
    <col min="2" max="2" width="17.7109375" style="219" customWidth="1"/>
    <col min="3" max="3" width="18" style="219" bestFit="1" customWidth="1"/>
    <col min="4" max="5" width="12.85546875" style="219" customWidth="1"/>
    <col min="6" max="6" width="8" style="219" customWidth="1"/>
    <col min="7" max="7" width="11.85546875" style="219" customWidth="1"/>
    <col min="8" max="8" width="22.42578125" style="219" customWidth="1"/>
    <col min="9" max="9" width="20.28515625" style="219" bestFit="1" customWidth="1"/>
    <col min="10" max="10" width="20.28515625" style="219" customWidth="1"/>
    <col min="11" max="11" width="20.140625" style="219" customWidth="1"/>
    <col min="12" max="12" width="32.42578125" style="219" customWidth="1"/>
    <col min="13" max="13" width="10.28515625" style="219" customWidth="1"/>
    <col min="14" max="14" width="11.42578125" style="219" bestFit="1" customWidth="1"/>
    <col min="15" max="16384" width="9.140625" style="219"/>
  </cols>
  <sheetData>
    <row r="1" spans="1:14">
      <c r="A1" s="222" t="s">
        <v>2377</v>
      </c>
      <c r="B1" s="223" t="s">
        <v>1941</v>
      </c>
      <c r="C1" s="224" t="s">
        <v>1942</v>
      </c>
      <c r="D1" s="224" t="s">
        <v>1943</v>
      </c>
      <c r="E1" s="222" t="s">
        <v>1944</v>
      </c>
      <c r="F1" s="222" t="s">
        <v>2256</v>
      </c>
      <c r="G1" s="222" t="s">
        <v>1946</v>
      </c>
      <c r="H1" s="222" t="s">
        <v>1947</v>
      </c>
      <c r="I1" s="225" t="s">
        <v>1948</v>
      </c>
      <c r="J1" s="298" t="s">
        <v>2395</v>
      </c>
      <c r="K1" s="220" t="s">
        <v>2380</v>
      </c>
      <c r="L1" s="219" t="s">
        <v>1916</v>
      </c>
      <c r="M1" s="219" t="s">
        <v>1907</v>
      </c>
      <c r="N1" s="219" t="s">
        <v>2257</v>
      </c>
    </row>
    <row r="2" spans="1:14">
      <c r="A2" s="238" t="s">
        <v>2258</v>
      </c>
      <c r="B2" s="219" t="s">
        <v>2259</v>
      </c>
      <c r="C2" s="270" t="s">
        <v>2260</v>
      </c>
      <c r="D2" s="221" t="s">
        <v>2261</v>
      </c>
      <c r="E2" s="219" t="s">
        <v>1956</v>
      </c>
      <c r="F2" s="219" t="s">
        <v>1956</v>
      </c>
      <c r="G2" s="219" t="s">
        <v>1956</v>
      </c>
      <c r="I2" s="219" t="s">
        <v>2262</v>
      </c>
      <c r="N2" s="238">
        <v>45534</v>
      </c>
    </row>
    <row r="3" spans="1:14">
      <c r="A3" s="219" t="s">
        <v>2258</v>
      </c>
      <c r="B3" s="219" t="s">
        <v>1956</v>
      </c>
      <c r="C3" s="270">
        <v>356598054615326</v>
      </c>
      <c r="D3" s="219" t="s">
        <v>2223</v>
      </c>
      <c r="E3" s="219" t="s">
        <v>1956</v>
      </c>
      <c r="F3" s="219" t="s">
        <v>1956</v>
      </c>
      <c r="G3" s="219" t="s">
        <v>1956</v>
      </c>
      <c r="I3" s="219" t="s">
        <v>2263</v>
      </c>
      <c r="N3" s="238">
        <v>45534</v>
      </c>
    </row>
    <row r="4" spans="1:14">
      <c r="A4" s="219" t="s">
        <v>2258</v>
      </c>
      <c r="B4" s="219" t="s">
        <v>1956</v>
      </c>
      <c r="C4" s="270">
        <v>353024081015318</v>
      </c>
      <c r="D4" s="219" t="s">
        <v>2223</v>
      </c>
      <c r="E4" s="219" t="s">
        <v>1956</v>
      </c>
      <c r="F4" s="219" t="s">
        <v>1956</v>
      </c>
      <c r="G4" s="219" t="s">
        <v>1956</v>
      </c>
      <c r="I4" s="219" t="s">
        <v>2264</v>
      </c>
      <c r="N4" s="238">
        <v>45534</v>
      </c>
    </row>
    <row r="5" spans="1:14">
      <c r="A5" s="219" t="s">
        <v>2211</v>
      </c>
      <c r="B5" s="219" t="s">
        <v>2265</v>
      </c>
      <c r="C5" s="270">
        <v>359181073318672</v>
      </c>
      <c r="D5" s="219" t="s">
        <v>2223</v>
      </c>
      <c r="E5" s="219" t="s">
        <v>1956</v>
      </c>
      <c r="F5" s="219" t="s">
        <v>1956</v>
      </c>
      <c r="G5" s="219" t="s">
        <v>1956</v>
      </c>
      <c r="I5" s="219" t="s">
        <v>2266</v>
      </c>
      <c r="N5" s="238">
        <v>45534</v>
      </c>
    </row>
    <row r="6" spans="1:14">
      <c r="A6" s="272" t="s">
        <v>2267</v>
      </c>
      <c r="B6" s="253" t="s">
        <v>2268</v>
      </c>
      <c r="C6" s="262" t="s">
        <v>2269</v>
      </c>
      <c r="D6" s="247" t="s">
        <v>1952</v>
      </c>
      <c r="E6" s="222" t="s">
        <v>2270</v>
      </c>
      <c r="F6" s="222">
        <v>521</v>
      </c>
      <c r="G6" s="222">
        <v>89521</v>
      </c>
      <c r="H6" s="222"/>
      <c r="I6" s="225"/>
      <c r="J6" s="298"/>
      <c r="K6" s="219" t="s">
        <v>1956</v>
      </c>
      <c r="N6" s="238">
        <v>45716</v>
      </c>
    </row>
    <row r="7" spans="1:14">
      <c r="A7" s="232" t="s">
        <v>2108</v>
      </c>
      <c r="B7" s="233" t="s">
        <v>2271</v>
      </c>
      <c r="C7" s="273" t="s">
        <v>2272</v>
      </c>
      <c r="D7" s="235" t="s">
        <v>1952</v>
      </c>
      <c r="E7" s="232" t="s">
        <v>2273</v>
      </c>
      <c r="F7" s="232">
        <v>526</v>
      </c>
      <c r="G7" s="232">
        <v>89526</v>
      </c>
      <c r="H7" s="232"/>
      <c r="I7" s="237"/>
      <c r="J7" s="300"/>
      <c r="K7" s="219" t="s">
        <v>1956</v>
      </c>
      <c r="N7" s="238">
        <v>45716</v>
      </c>
    </row>
    <row r="8" spans="1:14">
      <c r="A8" s="232" t="s">
        <v>2274</v>
      </c>
      <c r="B8" s="233" t="s">
        <v>2275</v>
      </c>
      <c r="C8" s="234" t="s">
        <v>2276</v>
      </c>
      <c r="D8" s="235" t="s">
        <v>1952</v>
      </c>
      <c r="E8" s="232" t="s">
        <v>2277</v>
      </c>
      <c r="F8" s="232">
        <v>522</v>
      </c>
      <c r="G8" s="232">
        <v>89522</v>
      </c>
      <c r="H8" s="232"/>
      <c r="I8" s="237"/>
      <c r="J8" s="300"/>
      <c r="K8" s="219" t="s">
        <v>1956</v>
      </c>
      <c r="N8" s="238">
        <v>45716</v>
      </c>
    </row>
    <row r="9" spans="1:14">
      <c r="A9" s="274" t="s">
        <v>2113</v>
      </c>
      <c r="B9" s="275" t="s">
        <v>2278</v>
      </c>
      <c r="C9" s="273">
        <v>357378094435137</v>
      </c>
      <c r="D9" s="235" t="s">
        <v>1952</v>
      </c>
      <c r="E9" s="274" t="s">
        <v>2279</v>
      </c>
      <c r="F9" s="276">
        <v>527</v>
      </c>
      <c r="G9" s="276">
        <v>89527</v>
      </c>
      <c r="H9" s="276"/>
      <c r="I9" s="236"/>
      <c r="J9" s="303"/>
      <c r="K9" s="219" t="s">
        <v>1956</v>
      </c>
      <c r="N9" s="238">
        <v>45689</v>
      </c>
    </row>
    <row r="10" spans="1:14">
      <c r="A10" s="232" t="s">
        <v>1618</v>
      </c>
      <c r="B10" s="233" t="s">
        <v>2280</v>
      </c>
      <c r="C10" s="234" t="s">
        <v>2281</v>
      </c>
      <c r="D10" s="235" t="s">
        <v>1952</v>
      </c>
      <c r="E10" s="232" t="s">
        <v>2282</v>
      </c>
      <c r="F10" s="232">
        <v>504</v>
      </c>
      <c r="G10" s="232">
        <v>89504</v>
      </c>
      <c r="H10" s="232"/>
      <c r="I10" s="237"/>
      <c r="J10" s="300"/>
      <c r="K10" s="219" t="s">
        <v>1956</v>
      </c>
      <c r="N10" s="238">
        <v>45716</v>
      </c>
    </row>
    <row r="11" spans="1:14">
      <c r="A11" s="232" t="s">
        <v>2283</v>
      </c>
      <c r="B11" s="233" t="s">
        <v>2284</v>
      </c>
      <c r="C11" s="235">
        <v>356780115906007</v>
      </c>
      <c r="D11" s="235" t="s">
        <v>1952</v>
      </c>
      <c r="E11" s="232" t="s">
        <v>2285</v>
      </c>
      <c r="F11" s="232">
        <v>509</v>
      </c>
      <c r="G11" s="232">
        <v>89509</v>
      </c>
      <c r="H11" s="232"/>
      <c r="I11" s="237"/>
      <c r="J11" s="300"/>
      <c r="K11" s="219" t="s">
        <v>1956</v>
      </c>
      <c r="L11" s="219" t="s">
        <v>2381</v>
      </c>
      <c r="N11" s="238">
        <v>45716</v>
      </c>
    </row>
    <row r="12" spans="1:14" ht="45">
      <c r="A12" s="232" t="s">
        <v>2286</v>
      </c>
      <c r="B12" s="233" t="s">
        <v>2287</v>
      </c>
      <c r="C12" s="234">
        <v>356796115710322</v>
      </c>
      <c r="D12" s="235" t="s">
        <v>1952</v>
      </c>
      <c r="E12" s="232" t="s">
        <v>2106</v>
      </c>
      <c r="F12" s="232">
        <v>525</v>
      </c>
      <c r="G12" s="232">
        <v>89525</v>
      </c>
      <c r="H12" s="232"/>
      <c r="I12" s="236"/>
      <c r="J12" s="236"/>
      <c r="K12" s="236"/>
      <c r="L12" s="271" t="s">
        <v>2382</v>
      </c>
      <c r="N12" s="238">
        <v>45967</v>
      </c>
    </row>
    <row r="13" spans="1:14" ht="30">
      <c r="A13" s="232" t="s">
        <v>2288</v>
      </c>
      <c r="B13" s="233" t="s">
        <v>2289</v>
      </c>
      <c r="C13" s="234">
        <v>356785115732303</v>
      </c>
      <c r="D13" s="235" t="s">
        <v>1952</v>
      </c>
      <c r="E13" s="232" t="s">
        <v>2290</v>
      </c>
      <c r="F13" s="232">
        <v>507</v>
      </c>
      <c r="G13" s="232">
        <v>89507</v>
      </c>
      <c r="H13" s="232"/>
      <c r="I13" s="237"/>
      <c r="J13" s="237"/>
      <c r="K13" s="237"/>
      <c r="L13" s="271" t="s">
        <v>2383</v>
      </c>
      <c r="N13" s="238">
        <v>45968</v>
      </c>
    </row>
    <row r="14" spans="1:14">
      <c r="A14" s="232" t="s">
        <v>2291</v>
      </c>
      <c r="B14" s="233" t="s">
        <v>2292</v>
      </c>
      <c r="C14" s="234" t="s">
        <v>2293</v>
      </c>
      <c r="D14" s="235" t="s">
        <v>1952</v>
      </c>
      <c r="E14" s="232" t="s">
        <v>2294</v>
      </c>
      <c r="F14" s="232">
        <v>506</v>
      </c>
      <c r="G14" s="232">
        <v>89506</v>
      </c>
      <c r="H14" s="232"/>
      <c r="I14" s="237"/>
      <c r="J14" s="237"/>
      <c r="K14" s="237"/>
      <c r="L14" s="297" t="s">
        <v>2381</v>
      </c>
      <c r="N14" s="238">
        <v>45968</v>
      </c>
    </row>
    <row r="15" spans="1:14">
      <c r="A15" s="232" t="s">
        <v>2295</v>
      </c>
      <c r="B15" s="233" t="s">
        <v>2296</v>
      </c>
      <c r="C15" s="234">
        <v>356794115898478</v>
      </c>
      <c r="D15" s="235" t="s">
        <v>1952</v>
      </c>
      <c r="E15" s="232" t="s">
        <v>2297</v>
      </c>
      <c r="F15" s="232">
        <v>519</v>
      </c>
      <c r="G15" s="232">
        <v>89519</v>
      </c>
      <c r="H15" s="232"/>
      <c r="I15" s="237"/>
      <c r="J15" s="237"/>
      <c r="K15" s="237"/>
      <c r="L15" s="297" t="s">
        <v>2381</v>
      </c>
      <c r="N15" s="238">
        <v>45968</v>
      </c>
    </row>
    <row r="16" spans="1:14">
      <c r="A16" s="231" t="s">
        <v>2211</v>
      </c>
      <c r="B16" s="277" t="s">
        <v>2298</v>
      </c>
      <c r="C16" s="262" t="s">
        <v>2299</v>
      </c>
      <c r="D16" s="254" t="s">
        <v>2214</v>
      </c>
      <c r="E16" s="231" t="s">
        <v>2215</v>
      </c>
      <c r="F16" s="231" t="s">
        <v>1205</v>
      </c>
      <c r="G16" s="231" t="s">
        <v>1205</v>
      </c>
      <c r="H16" s="231"/>
      <c r="I16" s="230" t="s">
        <v>2300</v>
      </c>
      <c r="J16" s="230"/>
      <c r="K16" s="230"/>
      <c r="L16" s="271" t="s">
        <v>2301</v>
      </c>
      <c r="N16" s="238">
        <v>45968</v>
      </c>
    </row>
    <row r="17" spans="1:14" ht="30">
      <c r="A17" s="231" t="s">
        <v>2211</v>
      </c>
      <c r="B17" s="231" t="s">
        <v>2302</v>
      </c>
      <c r="D17" s="254" t="s">
        <v>2214</v>
      </c>
      <c r="E17" s="231" t="s">
        <v>2215</v>
      </c>
      <c r="F17" s="231"/>
      <c r="G17" s="231" t="s">
        <v>1954</v>
      </c>
      <c r="H17" s="231"/>
      <c r="I17" s="230"/>
      <c r="J17" s="230"/>
      <c r="K17" s="230"/>
      <c r="L17" s="271" t="s">
        <v>2385</v>
      </c>
      <c r="N17" s="238">
        <v>45968</v>
      </c>
    </row>
    <row r="18" spans="1:14" ht="30">
      <c r="A18" s="232" t="s">
        <v>2303</v>
      </c>
      <c r="B18" s="233" t="s">
        <v>2304</v>
      </c>
      <c r="C18" s="235">
        <v>356794115841460</v>
      </c>
      <c r="D18" s="235" t="s">
        <v>1952</v>
      </c>
      <c r="E18" s="232" t="s">
        <v>2305</v>
      </c>
      <c r="F18" s="232">
        <v>501</v>
      </c>
      <c r="G18" s="232">
        <v>89501</v>
      </c>
      <c r="H18" s="232"/>
      <c r="I18" s="237"/>
      <c r="J18" s="237"/>
      <c r="K18" s="237"/>
      <c r="L18" s="271" t="s">
        <v>2384</v>
      </c>
      <c r="N18" s="238">
        <v>45971</v>
      </c>
    </row>
    <row r="19" spans="1:14" ht="45">
      <c r="A19" s="232" t="s">
        <v>2306</v>
      </c>
      <c r="B19" s="233" t="s">
        <v>2307</v>
      </c>
      <c r="C19" s="234" t="s">
        <v>2308</v>
      </c>
      <c r="D19" s="235" t="s">
        <v>1952</v>
      </c>
      <c r="E19" s="232" t="s">
        <v>2309</v>
      </c>
      <c r="F19" s="232" t="s">
        <v>2310</v>
      </c>
      <c r="G19" s="232" t="s">
        <v>2311</v>
      </c>
      <c r="H19" s="232"/>
      <c r="I19" s="237"/>
      <c r="J19" s="237"/>
      <c r="K19" s="237"/>
      <c r="L19" s="271" t="s">
        <v>2386</v>
      </c>
      <c r="N19" s="238">
        <v>45971</v>
      </c>
    </row>
    <row r="20" spans="1:14" ht="30">
      <c r="A20" s="232" t="s">
        <v>2312</v>
      </c>
      <c r="B20" s="233" t="s">
        <v>2313</v>
      </c>
      <c r="C20" s="234" t="s">
        <v>2314</v>
      </c>
      <c r="D20" s="235" t="s">
        <v>1952</v>
      </c>
      <c r="E20" s="232" t="s">
        <v>2315</v>
      </c>
      <c r="F20" s="232">
        <v>523</v>
      </c>
      <c r="G20" s="232">
        <v>89523</v>
      </c>
      <c r="H20" s="232"/>
      <c r="I20" s="237"/>
      <c r="J20" s="237"/>
      <c r="K20" s="237"/>
      <c r="L20" s="271" t="s">
        <v>2387</v>
      </c>
      <c r="N20" s="238">
        <v>45971</v>
      </c>
    </row>
    <row r="21" spans="1:14" ht="45">
      <c r="A21" s="232" t="s">
        <v>2316</v>
      </c>
      <c r="B21" s="233" t="s">
        <v>2317</v>
      </c>
      <c r="C21" s="278" t="s">
        <v>2318</v>
      </c>
      <c r="D21" s="235" t="s">
        <v>1952</v>
      </c>
      <c r="E21" s="232" t="s">
        <v>2319</v>
      </c>
      <c r="F21" s="232">
        <v>516</v>
      </c>
      <c r="G21" s="232">
        <v>89516</v>
      </c>
      <c r="H21" s="232"/>
      <c r="I21" s="237"/>
      <c r="J21" s="237"/>
      <c r="K21" s="237"/>
      <c r="L21" s="271" t="s">
        <v>2388</v>
      </c>
      <c r="N21" s="238">
        <v>45971</v>
      </c>
    </row>
    <row r="22" spans="1:14">
      <c r="A22" s="232" t="s">
        <v>2320</v>
      </c>
      <c r="B22" s="233" t="s">
        <v>2321</v>
      </c>
      <c r="C22" s="234" t="s">
        <v>2322</v>
      </c>
      <c r="D22" s="235" t="s">
        <v>1952</v>
      </c>
      <c r="E22" s="232" t="s">
        <v>2323</v>
      </c>
      <c r="F22" s="232">
        <v>510</v>
      </c>
      <c r="G22" s="232">
        <v>89510</v>
      </c>
      <c r="H22" s="232"/>
      <c r="I22" s="237"/>
      <c r="J22" s="237"/>
      <c r="K22" s="237"/>
      <c r="L22" s="297" t="s">
        <v>2381</v>
      </c>
      <c r="N22" s="238">
        <v>45971</v>
      </c>
    </row>
    <row r="23" spans="1:14">
      <c r="A23" s="232" t="s">
        <v>2324</v>
      </c>
      <c r="B23" s="233" t="s">
        <v>2325</v>
      </c>
      <c r="C23" s="234" t="s">
        <v>2326</v>
      </c>
      <c r="D23" s="235" t="s">
        <v>1952</v>
      </c>
      <c r="E23" s="232" t="s">
        <v>2327</v>
      </c>
      <c r="F23" s="232">
        <v>513</v>
      </c>
      <c r="G23" s="232">
        <v>89513</v>
      </c>
      <c r="H23" s="232"/>
      <c r="I23" s="237"/>
      <c r="J23" s="237"/>
      <c r="K23" s="237"/>
      <c r="L23" s="297" t="s">
        <v>2381</v>
      </c>
      <c r="N23" s="238">
        <v>45971</v>
      </c>
    </row>
    <row r="24" spans="1:14" ht="60">
      <c r="A24" s="279" t="s">
        <v>2328</v>
      </c>
      <c r="B24" s="233" t="s">
        <v>2329</v>
      </c>
      <c r="C24" s="235">
        <v>356791115816161</v>
      </c>
      <c r="D24" s="235" t="s">
        <v>1952</v>
      </c>
      <c r="E24" s="232" t="s">
        <v>2330</v>
      </c>
      <c r="F24" s="232" t="s">
        <v>2331</v>
      </c>
      <c r="G24" s="232" t="s">
        <v>2332</v>
      </c>
      <c r="H24" s="232"/>
      <c r="I24" s="236"/>
      <c r="J24" s="236"/>
      <c r="K24" s="236"/>
      <c r="L24" s="271" t="s">
        <v>2389</v>
      </c>
      <c r="N24" s="238">
        <v>45971</v>
      </c>
    </row>
    <row r="25" spans="1:14" ht="30">
      <c r="A25" s="280" t="s">
        <v>2333</v>
      </c>
      <c r="B25" s="233" t="s">
        <v>2334</v>
      </c>
      <c r="C25" s="234">
        <v>356782115677240</v>
      </c>
      <c r="D25" s="235" t="s">
        <v>1952</v>
      </c>
      <c r="E25" s="232" t="s">
        <v>2335</v>
      </c>
      <c r="F25" s="232" t="s">
        <v>2336</v>
      </c>
      <c r="G25" s="232" t="s">
        <v>2337</v>
      </c>
      <c r="H25" s="232"/>
      <c r="I25" s="236"/>
      <c r="J25" s="236"/>
      <c r="K25" s="236"/>
      <c r="L25" s="271" t="s">
        <v>2390</v>
      </c>
      <c r="N25" s="238">
        <v>45971</v>
      </c>
    </row>
    <row r="26" spans="1:14">
      <c r="A26" s="281" t="s">
        <v>2338</v>
      </c>
      <c r="B26" s="282" t="s">
        <v>2339</v>
      </c>
      <c r="C26" s="283" t="s">
        <v>2340</v>
      </c>
      <c r="D26" s="284" t="s">
        <v>1952</v>
      </c>
      <c r="E26" s="285" t="s">
        <v>2341</v>
      </c>
      <c r="F26" s="285">
        <v>902</v>
      </c>
      <c r="G26" s="285">
        <v>89902</v>
      </c>
      <c r="H26" s="285"/>
      <c r="I26" s="286" t="str">
        <f>IF(COUNTIF(G$26:G26,G26)&gt;1,"NG","")</f>
        <v/>
      </c>
      <c r="J26" s="286"/>
      <c r="K26" s="286"/>
      <c r="L26" s="297" t="s">
        <v>2381</v>
      </c>
      <c r="N26" s="238">
        <v>45972</v>
      </c>
    </row>
    <row r="27" spans="1:14">
      <c r="A27" s="232" t="s">
        <v>2342</v>
      </c>
      <c r="B27" s="233" t="s">
        <v>2343</v>
      </c>
      <c r="C27" s="234" t="s">
        <v>2344</v>
      </c>
      <c r="D27" s="235" t="s">
        <v>1952</v>
      </c>
      <c r="E27" s="232" t="s">
        <v>2345</v>
      </c>
      <c r="F27" s="232">
        <v>514</v>
      </c>
      <c r="G27" s="232">
        <v>89514</v>
      </c>
      <c r="H27" s="232"/>
      <c r="I27" s="237"/>
      <c r="J27" s="237"/>
      <c r="K27" s="237"/>
      <c r="L27" s="297" t="s">
        <v>2381</v>
      </c>
      <c r="N27" s="238">
        <v>45972</v>
      </c>
    </row>
    <row r="28" spans="1:14" ht="30">
      <c r="A28" s="226" t="s">
        <v>2346</v>
      </c>
      <c r="B28" s="226" t="s">
        <v>2347</v>
      </c>
      <c r="C28" s="287">
        <v>357145419403698</v>
      </c>
      <c r="D28" s="288" t="s">
        <v>1952</v>
      </c>
      <c r="E28" s="226" t="s">
        <v>2348</v>
      </c>
      <c r="F28" s="226">
        <v>901</v>
      </c>
      <c r="G28" s="226">
        <v>89901</v>
      </c>
      <c r="H28" s="226"/>
      <c r="I28" s="227" t="str">
        <f>IF(COUNTIF(G$28:G28,G28)&gt;1,"NG","")</f>
        <v/>
      </c>
      <c r="J28" s="227"/>
      <c r="K28" s="227"/>
      <c r="L28" s="271" t="s">
        <v>2387</v>
      </c>
      <c r="N28" s="238">
        <v>45972</v>
      </c>
    </row>
    <row r="29" spans="1:14" ht="30">
      <c r="A29" s="289" t="s">
        <v>2349</v>
      </c>
      <c r="B29" s="290" t="s">
        <v>2350</v>
      </c>
      <c r="C29" s="291" t="s">
        <v>2351</v>
      </c>
      <c r="D29" s="288" t="s">
        <v>1952</v>
      </c>
      <c r="E29" s="292" t="s">
        <v>2352</v>
      </c>
      <c r="F29" s="292">
        <v>511</v>
      </c>
      <c r="G29" s="292">
        <v>89511</v>
      </c>
      <c r="H29" s="292"/>
      <c r="I29" s="293"/>
      <c r="J29" s="293"/>
      <c r="K29" s="293"/>
      <c r="L29" s="271" t="s">
        <v>2391</v>
      </c>
      <c r="N29" s="238">
        <v>45972</v>
      </c>
    </row>
    <row r="30" spans="1:14">
      <c r="A30" s="232" t="s">
        <v>2353</v>
      </c>
      <c r="B30" s="233" t="s">
        <v>2354</v>
      </c>
      <c r="C30" s="234">
        <v>356782115614748</v>
      </c>
      <c r="D30" s="235" t="s">
        <v>1952</v>
      </c>
      <c r="E30" s="232" t="s">
        <v>2355</v>
      </c>
      <c r="F30" s="232">
        <v>508</v>
      </c>
      <c r="G30" s="232">
        <v>89508</v>
      </c>
      <c r="H30" s="232"/>
      <c r="I30" s="237"/>
      <c r="J30" s="237"/>
      <c r="K30" s="237"/>
      <c r="L30" s="297" t="s">
        <v>2381</v>
      </c>
      <c r="N30" s="238">
        <v>45972</v>
      </c>
    </row>
    <row r="31" spans="1:14">
      <c r="A31" s="232" t="s">
        <v>2356</v>
      </c>
      <c r="B31" s="233" t="s">
        <v>2357</v>
      </c>
      <c r="C31" s="234">
        <v>356795116096137</v>
      </c>
      <c r="D31" s="235" t="s">
        <v>1952</v>
      </c>
      <c r="E31" s="232" t="s">
        <v>2358</v>
      </c>
      <c r="F31" s="232">
        <v>517</v>
      </c>
      <c r="G31" s="232">
        <v>89517</v>
      </c>
      <c r="H31" s="232"/>
      <c r="I31" s="237"/>
      <c r="J31" s="237"/>
      <c r="K31" s="237"/>
      <c r="L31" s="297" t="s">
        <v>2381</v>
      </c>
      <c r="N31" s="238">
        <v>45972</v>
      </c>
    </row>
    <row r="32" spans="1:14">
      <c r="A32" s="232" t="s">
        <v>2359</v>
      </c>
      <c r="B32" s="233" t="s">
        <v>2360</v>
      </c>
      <c r="C32" s="234" t="s">
        <v>2361</v>
      </c>
      <c r="D32" s="235" t="s">
        <v>1952</v>
      </c>
      <c r="E32" s="232" t="s">
        <v>2362</v>
      </c>
      <c r="F32" s="232">
        <v>518</v>
      </c>
      <c r="G32" s="232">
        <v>89518</v>
      </c>
      <c r="H32" s="232"/>
      <c r="I32" s="237"/>
      <c r="J32" s="237"/>
      <c r="K32" s="237"/>
      <c r="L32" s="297" t="s">
        <v>2381</v>
      </c>
      <c r="N32" s="238">
        <v>45972</v>
      </c>
    </row>
    <row r="33" spans="1:14">
      <c r="A33" s="232" t="s">
        <v>2363</v>
      </c>
      <c r="B33" s="233" t="s">
        <v>2364</v>
      </c>
      <c r="C33" s="234">
        <v>356796115660329</v>
      </c>
      <c r="D33" s="235" t="s">
        <v>1952</v>
      </c>
      <c r="E33" s="232" t="s">
        <v>1996</v>
      </c>
      <c r="F33" s="232">
        <v>503</v>
      </c>
      <c r="G33" s="232">
        <v>89503</v>
      </c>
      <c r="H33" s="232"/>
      <c r="I33" s="237"/>
      <c r="J33" s="237"/>
      <c r="K33" s="237"/>
      <c r="L33" s="297" t="s">
        <v>2381</v>
      </c>
      <c r="N33" s="238">
        <v>45972</v>
      </c>
    </row>
    <row r="34" spans="1:14" ht="30">
      <c r="A34" s="222" t="s">
        <v>2365</v>
      </c>
      <c r="B34" s="253" t="s">
        <v>2366</v>
      </c>
      <c r="C34" s="253" t="s">
        <v>2367</v>
      </c>
      <c r="D34" s="247" t="s">
        <v>1952</v>
      </c>
      <c r="E34" s="231" t="s">
        <v>2368</v>
      </c>
      <c r="F34" s="231">
        <v>903</v>
      </c>
      <c r="G34" s="231">
        <v>89903</v>
      </c>
      <c r="H34" s="231"/>
      <c r="I34" s="230" t="s">
        <v>2378</v>
      </c>
      <c r="J34" s="230"/>
      <c r="K34" s="230"/>
      <c r="L34" s="271" t="s">
        <v>2392</v>
      </c>
      <c r="N34" s="238">
        <v>45972</v>
      </c>
    </row>
    <row r="35" spans="1:14" ht="30">
      <c r="A35" s="251" t="s">
        <v>2369</v>
      </c>
      <c r="B35" s="253" t="s">
        <v>2370</v>
      </c>
      <c r="C35" s="253" t="s">
        <v>2371</v>
      </c>
      <c r="D35" s="247" t="s">
        <v>1952</v>
      </c>
      <c r="E35" s="231" t="s">
        <v>2372</v>
      </c>
      <c r="F35" s="231">
        <v>904</v>
      </c>
      <c r="G35" s="231">
        <v>89904</v>
      </c>
      <c r="H35" s="231"/>
      <c r="I35" s="230" t="s">
        <v>2379</v>
      </c>
      <c r="J35" s="230"/>
      <c r="K35" s="230"/>
      <c r="L35" s="271" t="s">
        <v>2393</v>
      </c>
      <c r="N35" s="238">
        <v>45972</v>
      </c>
    </row>
    <row r="36" spans="1:14" ht="60">
      <c r="A36" s="294" t="s">
        <v>2373</v>
      </c>
      <c r="B36" s="282" t="s">
        <v>2374</v>
      </c>
      <c r="C36" s="295" t="s">
        <v>2375</v>
      </c>
      <c r="D36" s="284" t="s">
        <v>1952</v>
      </c>
      <c r="E36" s="285" t="s">
        <v>2376</v>
      </c>
      <c r="F36" s="285">
        <v>900</v>
      </c>
      <c r="G36" s="285">
        <v>89900</v>
      </c>
      <c r="H36" s="285"/>
      <c r="I36" s="286" t="str">
        <f>IF(COUNTIF(G$36:G36,G36)&gt;1,"NG","")</f>
        <v/>
      </c>
      <c r="J36" s="286"/>
      <c r="K36" s="286"/>
      <c r="L36" s="271" t="s">
        <v>2394</v>
      </c>
      <c r="N36" s="238">
        <v>45972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C4F8-2BA3-48BB-8093-E5D3D8102EF8}">
  <sheetPr codeName="Sheet15"/>
  <dimension ref="A1:L8"/>
  <sheetViews>
    <sheetView workbookViewId="0">
      <selection activeCell="G15" sqref="G15"/>
    </sheetView>
  </sheetViews>
  <sheetFormatPr defaultRowHeight="15"/>
  <cols>
    <col min="1" max="1" width="6.85546875" style="219" bestFit="1" customWidth="1"/>
    <col min="2" max="2" width="34.85546875" style="219" bestFit="1" customWidth="1"/>
    <col min="3" max="3" width="10.28515625" style="219" customWidth="1"/>
    <col min="4" max="4" width="11.7109375" style="219" bestFit="1" customWidth="1"/>
    <col min="5" max="5" width="18.7109375" style="219" bestFit="1" customWidth="1"/>
    <col min="6" max="6" width="17.28515625" style="219" bestFit="1" customWidth="1"/>
    <col min="7" max="7" width="14.7109375" style="219" bestFit="1" customWidth="1"/>
    <col min="8" max="8" width="10.28515625" style="219" customWidth="1"/>
    <col min="9" max="9" width="17.28515625" style="219" bestFit="1" customWidth="1"/>
    <col min="10" max="10" width="17.28515625" style="219" customWidth="1"/>
    <col min="11" max="11" width="24" bestFit="1" customWidth="1"/>
    <col min="12" max="12" width="25.42578125" style="219" bestFit="1" customWidth="1"/>
    <col min="13" max="13" width="27.7109375" style="219" bestFit="1" customWidth="1"/>
    <col min="14" max="16384" width="9.140625" style="219"/>
  </cols>
  <sheetData>
    <row r="1" spans="1:12">
      <c r="A1" s="219" t="s">
        <v>2398</v>
      </c>
      <c r="B1" s="219" t="s">
        <v>2399</v>
      </c>
      <c r="C1" s="219" t="s">
        <v>2400</v>
      </c>
      <c r="D1" s="219" t="s">
        <v>2401</v>
      </c>
      <c r="E1" s="219" t="s">
        <v>2402</v>
      </c>
      <c r="F1" s="219" t="s">
        <v>2403</v>
      </c>
      <c r="G1" s="219" t="s">
        <v>2404</v>
      </c>
      <c r="H1" s="219" t="s">
        <v>2405</v>
      </c>
      <c r="I1" s="220" t="s">
        <v>2406</v>
      </c>
      <c r="J1" s="220" t="s">
        <v>2407</v>
      </c>
      <c r="K1" s="219" t="s">
        <v>2444</v>
      </c>
      <c r="L1" s="219" t="s">
        <v>2443</v>
      </c>
    </row>
    <row r="2" spans="1:12">
      <c r="A2" s="219">
        <v>1</v>
      </c>
      <c r="B2" s="219" t="s">
        <v>2408</v>
      </c>
      <c r="C2" s="219" t="s">
        <v>2409</v>
      </c>
      <c r="D2" s="219" t="s">
        <v>2410</v>
      </c>
      <c r="E2" s="219" t="s">
        <v>2411</v>
      </c>
      <c r="F2" s="304" t="s">
        <v>2412</v>
      </c>
      <c r="G2" s="219" t="s">
        <v>2413</v>
      </c>
      <c r="H2" s="219" t="s">
        <v>2397</v>
      </c>
      <c r="I2" s="257" t="s">
        <v>2414</v>
      </c>
      <c r="J2" s="257"/>
      <c r="K2" s="219"/>
    </row>
    <row r="3" spans="1:12">
      <c r="A3" s="219">
        <v>2</v>
      </c>
      <c r="B3" s="219" t="s">
        <v>2408</v>
      </c>
      <c r="C3" s="219" t="s">
        <v>2409</v>
      </c>
      <c r="D3" s="219" t="s">
        <v>2410</v>
      </c>
      <c r="E3" s="219" t="s">
        <v>2415</v>
      </c>
      <c r="F3" s="304" t="s">
        <v>2416</v>
      </c>
      <c r="G3" s="219" t="s">
        <v>2417</v>
      </c>
      <c r="H3" s="219" t="s">
        <v>2396</v>
      </c>
      <c r="I3" s="257" t="s">
        <v>2414</v>
      </c>
      <c r="J3" s="257"/>
      <c r="K3" s="219"/>
    </row>
    <row r="4" spans="1:12">
      <c r="A4" s="219">
        <v>3</v>
      </c>
      <c r="B4" s="219" t="s">
        <v>2418</v>
      </c>
      <c r="C4" s="219" t="s">
        <v>2409</v>
      </c>
      <c r="D4" s="219" t="s">
        <v>2419</v>
      </c>
      <c r="E4" s="219" t="s">
        <v>2420</v>
      </c>
      <c r="F4" s="304" t="s">
        <v>2421</v>
      </c>
      <c r="G4" s="219" t="s">
        <v>2422</v>
      </c>
      <c r="H4" s="219" t="s">
        <v>2525</v>
      </c>
      <c r="I4" s="219" t="s">
        <v>2423</v>
      </c>
      <c r="K4" s="219"/>
    </row>
    <row r="5" spans="1:12">
      <c r="A5" s="219">
        <v>4</v>
      </c>
      <c r="B5" s="219" t="s">
        <v>2408</v>
      </c>
      <c r="C5" s="219" t="s">
        <v>2409</v>
      </c>
      <c r="D5" s="219" t="s">
        <v>2410</v>
      </c>
      <c r="E5" s="219" t="s">
        <v>2424</v>
      </c>
      <c r="F5" s="304" t="s">
        <v>2425</v>
      </c>
      <c r="G5" s="219" t="s">
        <v>2426</v>
      </c>
      <c r="H5" s="219" t="s">
        <v>2396</v>
      </c>
      <c r="I5" s="219" t="s">
        <v>2427</v>
      </c>
      <c r="J5" s="219" t="s">
        <v>2428</v>
      </c>
      <c r="K5" s="219" t="s">
        <v>2430</v>
      </c>
      <c r="L5" s="219" t="s">
        <v>2429</v>
      </c>
    </row>
    <row r="6" spans="1:12">
      <c r="A6" s="219">
        <v>5</v>
      </c>
      <c r="B6" s="219" t="s">
        <v>2408</v>
      </c>
      <c r="C6" s="219" t="s">
        <v>2409</v>
      </c>
      <c r="D6" s="219" t="s">
        <v>2410</v>
      </c>
      <c r="E6" s="219" t="s">
        <v>2431</v>
      </c>
      <c r="F6" s="304" t="s">
        <v>2432</v>
      </c>
      <c r="G6" s="219" t="s">
        <v>2433</v>
      </c>
      <c r="H6" s="219" t="s">
        <v>2396</v>
      </c>
      <c r="I6" s="219" t="s">
        <v>2427</v>
      </c>
      <c r="J6" s="219" t="s">
        <v>2434</v>
      </c>
      <c r="K6" s="219" t="s">
        <v>2436</v>
      </c>
      <c r="L6" s="219" t="s">
        <v>2435</v>
      </c>
    </row>
    <row r="7" spans="1:12">
      <c r="A7" s="219">
        <v>6</v>
      </c>
      <c r="B7" s="219" t="s">
        <v>2408</v>
      </c>
      <c r="C7" s="219" t="s">
        <v>2409</v>
      </c>
      <c r="D7" s="219" t="s">
        <v>2410</v>
      </c>
      <c r="E7" s="219" t="s">
        <v>2437</v>
      </c>
      <c r="F7" s="304" t="s">
        <v>2438</v>
      </c>
      <c r="G7" s="219" t="s">
        <v>2439</v>
      </c>
      <c r="H7" s="219" t="s">
        <v>2396</v>
      </c>
      <c r="I7" s="219" t="s">
        <v>2427</v>
      </c>
      <c r="J7" s="219" t="s">
        <v>2440</v>
      </c>
      <c r="K7" s="219" t="s">
        <v>2442</v>
      </c>
      <c r="L7" s="219" t="s">
        <v>2441</v>
      </c>
    </row>
    <row r="8" spans="1:12">
      <c r="A8" s="296">
        <v>11</v>
      </c>
      <c r="B8" s="296" t="s">
        <v>2445</v>
      </c>
      <c r="C8" s="296" t="s">
        <v>2409</v>
      </c>
      <c r="D8" s="296" t="s">
        <v>2446</v>
      </c>
      <c r="E8" s="296" t="s">
        <v>2447</v>
      </c>
      <c r="F8" s="305" t="s">
        <v>2448</v>
      </c>
      <c r="I8" s="219" t="s">
        <v>2451</v>
      </c>
      <c r="K8" s="296" t="s">
        <v>2450</v>
      </c>
      <c r="L8" s="296" t="s">
        <v>2449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E3980-D335-4A04-A368-6AC982A3995E}">
  <sheetPr codeName="Sheet16"/>
  <dimension ref="A1:M3"/>
  <sheetViews>
    <sheetView workbookViewId="0">
      <selection activeCell="K8" sqref="K8"/>
    </sheetView>
  </sheetViews>
  <sheetFormatPr defaultRowHeight="15"/>
  <cols>
    <col min="1" max="1" width="6.42578125" style="219" bestFit="1" customWidth="1"/>
    <col min="2" max="2" width="34.85546875" style="219" bestFit="1" customWidth="1"/>
    <col min="3" max="3" width="10.28515625" style="219" customWidth="1"/>
    <col min="4" max="4" width="11.7109375" style="219" bestFit="1" customWidth="1"/>
    <col min="5" max="5" width="18.7109375" style="219" bestFit="1" customWidth="1"/>
    <col min="6" max="6" width="17.28515625" style="219" bestFit="1" customWidth="1"/>
    <col min="7" max="7" width="14.7109375" style="219" bestFit="1" customWidth="1"/>
    <col min="8" max="8" width="10.28515625" style="219" customWidth="1"/>
    <col min="9" max="9" width="17.28515625" style="219" bestFit="1" customWidth="1"/>
    <col min="10" max="10" width="17.28515625" style="219" customWidth="1"/>
    <col min="11" max="11" width="24" bestFit="1" customWidth="1"/>
    <col min="12" max="12" width="25.42578125" style="219" bestFit="1" customWidth="1"/>
    <col min="13" max="13" width="27.7109375" style="219" bestFit="1" customWidth="1"/>
    <col min="14" max="16384" width="9.140625" style="219"/>
  </cols>
  <sheetData>
    <row r="1" spans="1:13">
      <c r="A1" s="219" t="s">
        <v>2398</v>
      </c>
      <c r="B1" s="219" t="s">
        <v>2399</v>
      </c>
      <c r="C1" s="219" t="s">
        <v>2400</v>
      </c>
      <c r="D1" s="219" t="s">
        <v>2401</v>
      </c>
      <c r="E1" s="219" t="s">
        <v>2402</v>
      </c>
      <c r="F1" s="219" t="s">
        <v>2403</v>
      </c>
      <c r="G1" s="219" t="s">
        <v>2404</v>
      </c>
      <c r="H1" s="219" t="s">
        <v>2405</v>
      </c>
      <c r="I1" s="220" t="s">
        <v>2406</v>
      </c>
      <c r="J1" s="220" t="s">
        <v>2407</v>
      </c>
      <c r="K1" s="219" t="s">
        <v>2444</v>
      </c>
      <c r="L1" s="219" t="s">
        <v>2443</v>
      </c>
      <c r="M1" s="219" t="s">
        <v>1909</v>
      </c>
    </row>
    <row r="2" spans="1:13">
      <c r="A2" s="296">
        <v>1</v>
      </c>
      <c r="B2" s="296" t="s">
        <v>2454</v>
      </c>
      <c r="C2" s="296" t="s">
        <v>2409</v>
      </c>
      <c r="D2" s="296" t="s">
        <v>2455</v>
      </c>
      <c r="E2" s="296" t="s">
        <v>2456</v>
      </c>
      <c r="F2" s="305" t="s">
        <v>2457</v>
      </c>
      <c r="G2" s="296" t="s">
        <v>2413</v>
      </c>
      <c r="H2" s="296" t="s">
        <v>2397</v>
      </c>
      <c r="I2" s="296" t="s">
        <v>2458</v>
      </c>
      <c r="M2" s="306">
        <v>45744</v>
      </c>
    </row>
    <row r="3" spans="1:13">
      <c r="A3" s="296">
        <v>2</v>
      </c>
      <c r="B3" s="296" t="s">
        <v>2454</v>
      </c>
      <c r="C3" s="296" t="s">
        <v>2409</v>
      </c>
      <c r="D3" s="296" t="s">
        <v>2455</v>
      </c>
      <c r="E3" s="296" t="s">
        <v>2415</v>
      </c>
      <c r="F3" s="305" t="s">
        <v>2416</v>
      </c>
      <c r="G3" s="296" t="s">
        <v>2417</v>
      </c>
      <c r="H3" s="296" t="s">
        <v>2396</v>
      </c>
      <c r="I3" s="296" t="s">
        <v>2458</v>
      </c>
      <c r="M3" s="296" t="s">
        <v>2459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2094-3522-4075-856F-BE4CD44E0CE2}">
  <sheetPr codeName="Sheet17"/>
  <dimension ref="A1:M2"/>
  <sheetViews>
    <sheetView workbookViewId="0">
      <selection activeCell="B23" sqref="B23"/>
    </sheetView>
  </sheetViews>
  <sheetFormatPr defaultRowHeight="15"/>
  <cols>
    <col min="1" max="1" width="6.42578125" style="219" bestFit="1" customWidth="1"/>
    <col min="2" max="2" width="34.85546875" style="219" bestFit="1" customWidth="1"/>
    <col min="3" max="3" width="10.28515625" style="219" customWidth="1"/>
    <col min="4" max="4" width="11.7109375" style="219" bestFit="1" customWidth="1"/>
    <col min="5" max="5" width="18.7109375" style="219" bestFit="1" customWidth="1"/>
    <col min="6" max="6" width="17.28515625" style="219" bestFit="1" customWidth="1"/>
    <col min="7" max="7" width="14.7109375" style="219" bestFit="1" customWidth="1"/>
    <col min="8" max="8" width="10.28515625" style="219" customWidth="1"/>
    <col min="9" max="9" width="17.28515625" style="219" bestFit="1" customWidth="1"/>
    <col min="10" max="10" width="17.28515625" style="219" customWidth="1"/>
    <col min="11" max="11" width="24" bestFit="1" customWidth="1"/>
    <col min="12" max="12" width="25.42578125" style="219" bestFit="1" customWidth="1"/>
    <col min="13" max="13" width="27.7109375" style="219" bestFit="1" customWidth="1"/>
    <col min="14" max="16384" width="9.140625" style="219"/>
  </cols>
  <sheetData>
    <row r="1" spans="1:13">
      <c r="A1" s="219" t="s">
        <v>2398</v>
      </c>
      <c r="B1" s="219" t="s">
        <v>2399</v>
      </c>
      <c r="C1" s="219" t="s">
        <v>2400</v>
      </c>
      <c r="D1" s="219" t="s">
        <v>2401</v>
      </c>
      <c r="E1" s="219" t="s">
        <v>2402</v>
      </c>
      <c r="F1" s="219" t="s">
        <v>2403</v>
      </c>
      <c r="G1" s="219" t="s">
        <v>2404</v>
      </c>
      <c r="H1" s="219" t="s">
        <v>2405</v>
      </c>
      <c r="I1" s="220" t="s">
        <v>2406</v>
      </c>
      <c r="J1" s="220" t="s">
        <v>2407</v>
      </c>
      <c r="K1" s="219" t="s">
        <v>2444</v>
      </c>
      <c r="L1" s="219" t="s">
        <v>2443</v>
      </c>
      <c r="M1" s="219" t="s">
        <v>1909</v>
      </c>
    </row>
    <row r="2" spans="1:13">
      <c r="A2" s="296"/>
      <c r="B2" s="296"/>
      <c r="C2" s="296"/>
      <c r="D2" s="296"/>
      <c r="E2" s="296"/>
      <c r="F2" s="305"/>
      <c r="G2" s="296"/>
      <c r="H2" s="296"/>
      <c r="I2" s="296"/>
      <c r="M2" s="306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50BF-64C2-4168-8D98-B85849C47B15}">
  <sheetPr codeName="Sheet18"/>
  <dimension ref="A1:H6"/>
  <sheetViews>
    <sheetView workbookViewId="0">
      <selection activeCell="A7" sqref="A7"/>
    </sheetView>
  </sheetViews>
  <sheetFormatPr defaultRowHeight="15"/>
  <cols>
    <col min="1" max="1" width="14.7109375" style="219" bestFit="1" customWidth="1"/>
    <col min="2" max="2" width="21.7109375" style="219" bestFit="1" customWidth="1"/>
    <col min="3" max="3" width="12.140625" style="219" customWidth="1"/>
    <col min="4" max="4" width="21.140625" style="219" customWidth="1"/>
    <col min="5" max="5" width="10.28515625" style="219" customWidth="1"/>
    <col min="6" max="6" width="12.140625" style="219" bestFit="1" customWidth="1"/>
    <col min="7" max="7" width="12.140625" style="219" customWidth="1"/>
    <col min="8" max="8" width="22" style="219" bestFit="1" customWidth="1"/>
    <col min="9" max="16384" width="9.140625" style="219"/>
  </cols>
  <sheetData>
    <row r="1" spans="1:8">
      <c r="A1" s="219" t="s">
        <v>2452</v>
      </c>
      <c r="B1" s="219" t="s">
        <v>2469</v>
      </c>
      <c r="C1" s="219" t="s">
        <v>2470</v>
      </c>
      <c r="D1" s="219" t="s">
        <v>2471</v>
      </c>
      <c r="E1" s="219" t="s">
        <v>2453</v>
      </c>
      <c r="F1" s="219" t="s">
        <v>2472</v>
      </c>
      <c r="G1" s="219" t="s">
        <v>2473</v>
      </c>
      <c r="H1" s="219" t="s">
        <v>2474</v>
      </c>
    </row>
    <row r="2" spans="1:8">
      <c r="A2" s="219" t="s">
        <v>2480</v>
      </c>
      <c r="B2" s="304" t="s">
        <v>2481</v>
      </c>
      <c r="C2" s="304" t="s">
        <v>2482</v>
      </c>
      <c r="D2" s="304" t="s">
        <v>2483</v>
      </c>
      <c r="E2" s="219" t="s">
        <v>2475</v>
      </c>
      <c r="F2" s="219" t="s">
        <v>2484</v>
      </c>
      <c r="G2" s="219" t="s">
        <v>2476</v>
      </c>
      <c r="H2" s="219" t="s">
        <v>2485</v>
      </c>
    </row>
    <row r="3" spans="1:8">
      <c r="A3" s="219" t="s">
        <v>2486</v>
      </c>
      <c r="B3" s="304" t="s">
        <v>2487</v>
      </c>
      <c r="C3" s="219" t="s">
        <v>2488</v>
      </c>
      <c r="D3" s="304" t="s">
        <v>2489</v>
      </c>
      <c r="E3" s="219" t="s">
        <v>2475</v>
      </c>
      <c r="F3" s="219" t="s">
        <v>2484</v>
      </c>
      <c r="G3" s="219" t="s">
        <v>2476</v>
      </c>
      <c r="H3" s="219" t="s">
        <v>2490</v>
      </c>
    </row>
    <row r="4" spans="1:8">
      <c r="A4" s="219" t="s">
        <v>2491</v>
      </c>
      <c r="B4" s="304" t="s">
        <v>2492</v>
      </c>
      <c r="C4" s="219" t="s">
        <v>2493</v>
      </c>
      <c r="D4" s="304" t="s">
        <v>2494</v>
      </c>
      <c r="E4" s="219" t="s">
        <v>2475</v>
      </c>
      <c r="F4" s="219" t="s">
        <v>2484</v>
      </c>
      <c r="G4" s="219" t="s">
        <v>2476</v>
      </c>
      <c r="H4" s="219" t="s">
        <v>2495</v>
      </c>
    </row>
    <row r="5" spans="1:8">
      <c r="A5" s="219" t="s">
        <v>2496</v>
      </c>
      <c r="B5" s="304" t="s">
        <v>2497</v>
      </c>
      <c r="C5" s="219" t="s">
        <v>2498</v>
      </c>
      <c r="D5" s="304" t="s">
        <v>2499</v>
      </c>
      <c r="E5" s="219" t="s">
        <v>2475</v>
      </c>
      <c r="F5" s="219" t="s">
        <v>2484</v>
      </c>
      <c r="G5" s="219" t="s">
        <v>2476</v>
      </c>
      <c r="H5" s="219" t="s">
        <v>2500</v>
      </c>
    </row>
    <row r="6" spans="1:8">
      <c r="A6" s="219" t="s">
        <v>2501</v>
      </c>
      <c r="B6" s="304" t="s">
        <v>2502</v>
      </c>
      <c r="C6" s="219" t="s">
        <v>2503</v>
      </c>
      <c r="D6" s="304" t="s">
        <v>2504</v>
      </c>
      <c r="E6" s="219" t="s">
        <v>2475</v>
      </c>
      <c r="F6" s="219" t="s">
        <v>2484</v>
      </c>
      <c r="G6" s="219" t="s">
        <v>2476</v>
      </c>
      <c r="H6" s="219" t="s">
        <v>2505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A997-5013-44D4-BCBE-12616B761CEB}">
  <sheetPr codeName="Sheet19"/>
  <dimension ref="A1:I4"/>
  <sheetViews>
    <sheetView workbookViewId="0">
      <selection activeCell="K10" sqref="K10"/>
    </sheetView>
  </sheetViews>
  <sheetFormatPr defaultRowHeight="15"/>
  <cols>
    <col min="1" max="1" width="14.7109375" style="219" bestFit="1" customWidth="1"/>
    <col min="2" max="2" width="21.7109375" style="219" bestFit="1" customWidth="1"/>
    <col min="3" max="3" width="12.140625" style="219" customWidth="1"/>
    <col min="4" max="4" width="21.140625" style="219" customWidth="1"/>
    <col min="5" max="5" width="10.28515625" style="219" customWidth="1"/>
    <col min="6" max="6" width="12.140625" style="219" bestFit="1" customWidth="1"/>
    <col min="7" max="7" width="12.140625" style="219" customWidth="1"/>
    <col min="8" max="8" width="22" style="219" bestFit="1" customWidth="1"/>
    <col min="9" max="9" width="10.5703125" style="219" bestFit="1" customWidth="1"/>
    <col min="10" max="16384" width="9.140625" style="219"/>
  </cols>
  <sheetData>
    <row r="1" spans="1:9">
      <c r="A1" s="219" t="s">
        <v>2452</v>
      </c>
      <c r="B1" s="219" t="s">
        <v>2469</v>
      </c>
      <c r="C1" s="219" t="s">
        <v>2470</v>
      </c>
      <c r="D1" s="219" t="s">
        <v>2471</v>
      </c>
      <c r="E1" s="219" t="s">
        <v>2453</v>
      </c>
      <c r="F1" s="219" t="s">
        <v>2472</v>
      </c>
      <c r="G1" s="219" t="s">
        <v>2473</v>
      </c>
      <c r="H1" s="219" t="s">
        <v>2474</v>
      </c>
      <c r="I1" s="219" t="s">
        <v>1909</v>
      </c>
    </row>
    <row r="2" spans="1:9">
      <c r="A2" s="296" t="s">
        <v>2477</v>
      </c>
      <c r="B2" s="296" t="s">
        <v>2506</v>
      </c>
      <c r="C2" s="296" t="s">
        <v>2507</v>
      </c>
      <c r="D2" s="296" t="s">
        <v>2508</v>
      </c>
      <c r="E2" s="296" t="s">
        <v>2396</v>
      </c>
      <c r="F2" s="296" t="s">
        <v>2478</v>
      </c>
      <c r="G2" s="296" t="s">
        <v>2509</v>
      </c>
      <c r="H2" s="296" t="s">
        <v>2510</v>
      </c>
      <c r="I2" s="306">
        <v>45742</v>
      </c>
    </row>
    <row r="3" spans="1:9">
      <c r="A3" s="296" t="s">
        <v>2511</v>
      </c>
      <c r="B3" s="296" t="s">
        <v>2512</v>
      </c>
      <c r="C3" s="296" t="s">
        <v>2513</v>
      </c>
      <c r="D3" s="296" t="s">
        <v>2514</v>
      </c>
      <c r="E3" s="296" t="s">
        <v>2397</v>
      </c>
      <c r="F3" s="296" t="s">
        <v>2478</v>
      </c>
      <c r="G3" s="296" t="s">
        <v>2509</v>
      </c>
      <c r="H3" s="296" t="s">
        <v>2510</v>
      </c>
      <c r="I3" s="306">
        <v>45744</v>
      </c>
    </row>
    <row r="4" spans="1:9">
      <c r="A4" s="296" t="s">
        <v>2479</v>
      </c>
      <c r="B4" s="296" t="s">
        <v>2515</v>
      </c>
      <c r="C4" s="296" t="s">
        <v>2516</v>
      </c>
      <c r="D4" s="296" t="s">
        <v>2517</v>
      </c>
      <c r="E4" s="296" t="s">
        <v>2397</v>
      </c>
      <c r="F4" s="296" t="s">
        <v>2478</v>
      </c>
      <c r="G4" s="296" t="s">
        <v>2509</v>
      </c>
      <c r="H4" s="296" t="s">
        <v>2518</v>
      </c>
      <c r="I4" s="306">
        <v>45744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A83C-2B83-4509-9DFA-80AF328E45F9}">
  <sheetPr codeName="Sheet20"/>
  <dimension ref="A1:R89"/>
  <sheetViews>
    <sheetView zoomScale="115" zoomScaleNormal="115" zoomScaleSheetLayoutView="100" workbookViewId="0">
      <pane xSplit="1" ySplit="1" topLeftCell="H10" activePane="bottomRight" state="frozen"/>
      <selection pane="topRight" activeCell="B1" sqref="B1"/>
      <selection pane="bottomLeft" activeCell="A2" sqref="A2"/>
      <selection pane="bottomRight" activeCell="L7" sqref="L7"/>
    </sheetView>
  </sheetViews>
  <sheetFormatPr defaultRowHeight="15"/>
  <cols>
    <col min="1" max="1" width="19.140625" customWidth="1"/>
    <col min="2" max="2" width="13.42578125" customWidth="1"/>
    <col min="3" max="3" width="7.85546875" bestFit="1" customWidth="1"/>
    <col min="4" max="4" width="21.140625" bestFit="1" customWidth="1"/>
    <col min="5" max="5" width="11" customWidth="1"/>
    <col min="6" max="6" width="15.42578125" bestFit="1" customWidth="1"/>
    <col min="7" max="7" width="15" customWidth="1"/>
    <col min="8" max="8" width="20" customWidth="1"/>
    <col min="9" max="9" width="14.85546875" hidden="1" customWidth="1"/>
    <col min="10" max="10" width="9.85546875" bestFit="1" customWidth="1"/>
    <col min="11" max="11" width="12.42578125" style="15" customWidth="1"/>
    <col min="12" max="12" width="14.5703125" style="15" customWidth="1"/>
    <col min="13" max="13" width="16.28515625" style="1" customWidth="1"/>
    <col min="14" max="14" width="31.140625" style="42" bestFit="1" customWidth="1"/>
    <col min="15" max="15" width="12.85546875" customWidth="1"/>
    <col min="16" max="16" width="31.42578125" bestFit="1" customWidth="1"/>
    <col min="17" max="17" width="12.42578125" bestFit="1" customWidth="1"/>
  </cols>
  <sheetData>
    <row r="1" spans="1:17" s="19" customFormat="1" ht="13.5">
      <c r="A1" s="160" t="s">
        <v>0</v>
      </c>
      <c r="B1" s="16" t="s">
        <v>1214</v>
      </c>
      <c r="C1" s="17" t="s">
        <v>2</v>
      </c>
      <c r="D1" s="30" t="s">
        <v>1920</v>
      </c>
      <c r="E1" s="17" t="s">
        <v>5</v>
      </c>
      <c r="F1" s="17" t="s">
        <v>6</v>
      </c>
      <c r="G1" s="17" t="s">
        <v>7</v>
      </c>
      <c r="H1" s="17" t="s">
        <v>1921</v>
      </c>
      <c r="I1" s="17" t="s">
        <v>942</v>
      </c>
      <c r="J1" s="17" t="s">
        <v>1922</v>
      </c>
      <c r="K1" s="70" t="s">
        <v>12</v>
      </c>
      <c r="L1" s="70" t="s">
        <v>1780</v>
      </c>
      <c r="M1" s="18" t="s">
        <v>1880</v>
      </c>
      <c r="N1" s="30" t="s">
        <v>16</v>
      </c>
      <c r="O1" s="17" t="s">
        <v>943</v>
      </c>
      <c r="P1" s="17" t="s">
        <v>14</v>
      </c>
      <c r="Q1" s="19" t="s">
        <v>1907</v>
      </c>
    </row>
    <row r="2" spans="1:17">
      <c r="A2" s="161" t="s">
        <v>1000</v>
      </c>
      <c r="B2" s="128"/>
      <c r="C2" s="20" t="s">
        <v>19</v>
      </c>
      <c r="D2" s="6" t="s">
        <v>1001</v>
      </c>
      <c r="E2" s="6" t="s">
        <v>1002</v>
      </c>
      <c r="F2" s="2" t="s">
        <v>1003</v>
      </c>
      <c r="G2" s="29" t="s">
        <v>1004</v>
      </c>
      <c r="H2" s="29">
        <v>15.6</v>
      </c>
      <c r="I2" s="29" t="s">
        <v>44</v>
      </c>
      <c r="J2" s="29" t="s">
        <v>44</v>
      </c>
      <c r="K2" s="71">
        <v>44183</v>
      </c>
      <c r="L2" s="71"/>
      <c r="M2" s="3">
        <v>23045</v>
      </c>
      <c r="N2" s="23" t="s">
        <v>44</v>
      </c>
      <c r="O2" s="20" t="s">
        <v>44</v>
      </c>
      <c r="P2" s="11"/>
    </row>
    <row r="3" spans="1:17">
      <c r="A3" s="161" t="s">
        <v>1005</v>
      </c>
      <c r="B3" s="128"/>
      <c r="C3" s="20" t="s">
        <v>19</v>
      </c>
      <c r="D3" s="6" t="s">
        <v>1001</v>
      </c>
      <c r="E3" s="6" t="s">
        <v>1002</v>
      </c>
      <c r="F3" s="2" t="s">
        <v>1003</v>
      </c>
      <c r="G3" s="29" t="s">
        <v>1006</v>
      </c>
      <c r="H3" s="29">
        <v>15.6</v>
      </c>
      <c r="I3" s="29" t="s">
        <v>44</v>
      </c>
      <c r="J3" s="29" t="s">
        <v>44</v>
      </c>
      <c r="K3" s="71">
        <v>44183</v>
      </c>
      <c r="L3" s="71"/>
      <c r="M3" s="3">
        <v>23045</v>
      </c>
      <c r="N3" s="23" t="s">
        <v>44</v>
      </c>
      <c r="O3" s="20" t="s">
        <v>44</v>
      </c>
      <c r="P3" s="11"/>
    </row>
    <row r="4" spans="1:17">
      <c r="A4" s="161" t="s">
        <v>1007</v>
      </c>
      <c r="B4" s="128"/>
      <c r="C4" s="20" t="s">
        <v>19</v>
      </c>
      <c r="D4" s="6" t="s">
        <v>1001</v>
      </c>
      <c r="E4" s="6" t="s">
        <v>1002</v>
      </c>
      <c r="F4" s="2" t="s">
        <v>1008</v>
      </c>
      <c r="G4" s="29" t="s">
        <v>1009</v>
      </c>
      <c r="H4" s="29">
        <v>15.6</v>
      </c>
      <c r="I4" s="29" t="s">
        <v>44</v>
      </c>
      <c r="J4" s="29" t="s">
        <v>44</v>
      </c>
      <c r="K4" s="71">
        <v>44260</v>
      </c>
      <c r="L4" s="71"/>
      <c r="M4" s="3">
        <v>26169</v>
      </c>
      <c r="N4" s="23" t="s">
        <v>44</v>
      </c>
      <c r="O4" s="20" t="s">
        <v>44</v>
      </c>
      <c r="P4" s="11"/>
    </row>
    <row r="5" spans="1:17">
      <c r="A5" s="161" t="s">
        <v>1010</v>
      </c>
      <c r="B5" s="128"/>
      <c r="C5" s="20" t="s">
        <v>19</v>
      </c>
      <c r="D5" s="6" t="s">
        <v>1001</v>
      </c>
      <c r="E5" s="6" t="s">
        <v>1002</v>
      </c>
      <c r="F5" s="2" t="s">
        <v>1008</v>
      </c>
      <c r="G5" s="29" t="s">
        <v>1011</v>
      </c>
      <c r="H5" s="29">
        <v>15.6</v>
      </c>
      <c r="I5" s="29" t="s">
        <v>44</v>
      </c>
      <c r="J5" s="29" t="s">
        <v>44</v>
      </c>
      <c r="K5" s="71">
        <v>44260</v>
      </c>
      <c r="L5" s="71"/>
      <c r="M5" s="3">
        <v>26169</v>
      </c>
      <c r="N5" s="23" t="s">
        <v>44</v>
      </c>
      <c r="O5" s="20" t="s">
        <v>44</v>
      </c>
      <c r="P5" s="11"/>
    </row>
    <row r="6" spans="1:17" s="19" customFormat="1" ht="27">
      <c r="A6" s="161" t="s">
        <v>1012</v>
      </c>
      <c r="B6" s="128"/>
      <c r="C6" s="20" t="s">
        <v>19</v>
      </c>
      <c r="D6" s="23"/>
      <c r="E6" s="20" t="s">
        <v>22</v>
      </c>
      <c r="F6" s="20" t="s">
        <v>1013</v>
      </c>
      <c r="G6" s="29" t="s">
        <v>1014</v>
      </c>
      <c r="H6" s="29">
        <v>23.8</v>
      </c>
      <c r="I6" s="29" t="s">
        <v>44</v>
      </c>
      <c r="J6" s="29" t="s">
        <v>1015</v>
      </c>
      <c r="K6" s="71">
        <v>43896</v>
      </c>
      <c r="L6" s="71"/>
      <c r="M6" s="22">
        <v>24000</v>
      </c>
      <c r="N6" s="23" t="s">
        <v>1524</v>
      </c>
      <c r="O6" s="20" t="s">
        <v>44</v>
      </c>
      <c r="P6" s="214" t="s">
        <v>1923</v>
      </c>
    </row>
    <row r="7" spans="1:17" s="19" customFormat="1" ht="27">
      <c r="A7" s="161" t="s">
        <v>1016</v>
      </c>
      <c r="B7" s="128"/>
      <c r="C7" s="20" t="s">
        <v>19</v>
      </c>
      <c r="D7" s="23"/>
      <c r="E7" s="20" t="s">
        <v>22</v>
      </c>
      <c r="F7" s="20" t="s">
        <v>1013</v>
      </c>
      <c r="G7" s="29" t="s">
        <v>1017</v>
      </c>
      <c r="H7" s="29">
        <v>23.8</v>
      </c>
      <c r="I7" s="29" t="s">
        <v>44</v>
      </c>
      <c r="J7" s="29" t="s">
        <v>1015</v>
      </c>
      <c r="K7" s="71">
        <v>43896</v>
      </c>
      <c r="L7" s="71"/>
      <c r="M7" s="22">
        <v>24000</v>
      </c>
      <c r="N7" s="32" t="s">
        <v>1496</v>
      </c>
      <c r="O7" s="20" t="s">
        <v>44</v>
      </c>
      <c r="P7" s="214" t="s">
        <v>1924</v>
      </c>
    </row>
    <row r="8" spans="1:17" s="19" customFormat="1" ht="27">
      <c r="A8" s="161" t="s">
        <v>1018</v>
      </c>
      <c r="B8" s="128"/>
      <c r="C8" s="20" t="s">
        <v>19</v>
      </c>
      <c r="D8" s="31"/>
      <c r="E8" s="20" t="s">
        <v>22</v>
      </c>
      <c r="F8" s="20" t="s">
        <v>1013</v>
      </c>
      <c r="G8" s="29" t="s">
        <v>1019</v>
      </c>
      <c r="H8" s="29">
        <v>23.8</v>
      </c>
      <c r="I8" s="29" t="s">
        <v>44</v>
      </c>
      <c r="J8" s="29" t="s">
        <v>1015</v>
      </c>
      <c r="K8" s="71">
        <v>43896</v>
      </c>
      <c r="L8" s="71"/>
      <c r="M8" s="22">
        <v>24000</v>
      </c>
      <c r="N8" s="23" t="s">
        <v>1509</v>
      </c>
      <c r="O8" s="20" t="s">
        <v>44</v>
      </c>
      <c r="P8" s="214" t="s">
        <v>1925</v>
      </c>
    </row>
    <row r="9" spans="1:17" s="19" customFormat="1" ht="27">
      <c r="A9" s="161" t="s">
        <v>1020</v>
      </c>
      <c r="B9" s="128"/>
      <c r="C9" s="20" t="s">
        <v>19</v>
      </c>
      <c r="D9" s="31"/>
      <c r="E9" s="20" t="s">
        <v>22</v>
      </c>
      <c r="F9" s="20" t="s">
        <v>1013</v>
      </c>
      <c r="G9" s="29" t="s">
        <v>1021</v>
      </c>
      <c r="H9" s="29">
        <v>23.8</v>
      </c>
      <c r="I9" s="29" t="s">
        <v>44</v>
      </c>
      <c r="J9" s="29" t="s">
        <v>1015</v>
      </c>
      <c r="K9" s="71">
        <v>43896</v>
      </c>
      <c r="L9" s="71"/>
      <c r="M9" s="22">
        <v>24000</v>
      </c>
      <c r="N9" s="23" t="s">
        <v>1512</v>
      </c>
      <c r="O9" s="20" t="s">
        <v>44</v>
      </c>
      <c r="P9" s="214" t="s">
        <v>1926</v>
      </c>
    </row>
    <row r="10" spans="1:17" s="19" customFormat="1" ht="135">
      <c r="A10" s="161" t="s">
        <v>1022</v>
      </c>
      <c r="B10" s="128"/>
      <c r="C10" s="20" t="s">
        <v>19</v>
      </c>
      <c r="D10" s="23"/>
      <c r="E10" s="20" t="s">
        <v>22</v>
      </c>
      <c r="F10" s="20" t="s">
        <v>1013</v>
      </c>
      <c r="G10" s="29" t="s">
        <v>1023</v>
      </c>
      <c r="H10" s="29">
        <v>23.8</v>
      </c>
      <c r="I10" s="29" t="s">
        <v>44</v>
      </c>
      <c r="J10" s="29" t="s">
        <v>1015</v>
      </c>
      <c r="K10" s="71">
        <v>43896</v>
      </c>
      <c r="L10" s="71"/>
      <c r="M10" s="22">
        <v>24000</v>
      </c>
      <c r="N10" s="23" t="s">
        <v>1525</v>
      </c>
      <c r="O10" s="20" t="s">
        <v>44</v>
      </c>
      <c r="P10" s="214" t="s">
        <v>2532</v>
      </c>
    </row>
    <row r="11" spans="1:17" s="19" customFormat="1" ht="81">
      <c r="A11" s="161" t="s">
        <v>1024</v>
      </c>
      <c r="B11" s="128"/>
      <c r="C11" s="20" t="s">
        <v>19</v>
      </c>
      <c r="D11" s="68"/>
      <c r="E11" s="20" t="s">
        <v>22</v>
      </c>
      <c r="F11" s="20" t="s">
        <v>1013</v>
      </c>
      <c r="G11" s="29" t="s">
        <v>1025</v>
      </c>
      <c r="H11" s="29">
        <v>23.8</v>
      </c>
      <c r="I11" s="29" t="s">
        <v>44</v>
      </c>
      <c r="J11" s="29" t="s">
        <v>1015</v>
      </c>
      <c r="K11" s="71">
        <v>43896</v>
      </c>
      <c r="L11" s="71"/>
      <c r="M11" s="22">
        <v>24000</v>
      </c>
      <c r="N11" s="23" t="s">
        <v>1505</v>
      </c>
      <c r="O11" s="20" t="s">
        <v>44</v>
      </c>
      <c r="P11" s="214" t="s">
        <v>1927</v>
      </c>
    </row>
    <row r="12" spans="1:17" s="19" customFormat="1" ht="81">
      <c r="A12" s="161" t="s">
        <v>1026</v>
      </c>
      <c r="B12" s="128"/>
      <c r="C12" s="20" t="s">
        <v>19</v>
      </c>
      <c r="D12" s="23"/>
      <c r="E12" s="20" t="s">
        <v>22</v>
      </c>
      <c r="F12" s="20" t="s">
        <v>1013</v>
      </c>
      <c r="G12" s="29" t="s">
        <v>1027</v>
      </c>
      <c r="H12" s="29">
        <v>23.8</v>
      </c>
      <c r="I12" s="29" t="s">
        <v>44</v>
      </c>
      <c r="J12" s="29" t="s">
        <v>1015</v>
      </c>
      <c r="K12" s="71">
        <v>43896</v>
      </c>
      <c r="L12" s="71"/>
      <c r="M12" s="22">
        <v>24000</v>
      </c>
      <c r="N12" s="23" t="s">
        <v>1529</v>
      </c>
      <c r="O12" s="20" t="s">
        <v>44</v>
      </c>
      <c r="P12" s="214" t="s">
        <v>1928</v>
      </c>
    </row>
    <row r="13" spans="1:17" s="19" customFormat="1" ht="81">
      <c r="A13" s="161" t="s">
        <v>1028</v>
      </c>
      <c r="B13" s="128"/>
      <c r="C13" s="20" t="s">
        <v>19</v>
      </c>
      <c r="E13" s="20" t="s">
        <v>22</v>
      </c>
      <c r="F13" s="20" t="s">
        <v>1013</v>
      </c>
      <c r="G13" s="29" t="s">
        <v>1029</v>
      </c>
      <c r="H13" s="29">
        <v>23.8</v>
      </c>
      <c r="I13" s="29" t="s">
        <v>44</v>
      </c>
      <c r="J13" s="29" t="s">
        <v>1015</v>
      </c>
      <c r="K13" s="71">
        <v>43896</v>
      </c>
      <c r="L13" s="71"/>
      <c r="M13" s="22">
        <v>24000</v>
      </c>
      <c r="N13" s="23" t="s">
        <v>1514</v>
      </c>
      <c r="O13" s="20" t="s">
        <v>44</v>
      </c>
      <c r="P13" s="214" t="s">
        <v>1929</v>
      </c>
    </row>
    <row r="14" spans="1:17" s="19" customFormat="1" ht="81">
      <c r="A14" s="161" t="s">
        <v>1030</v>
      </c>
      <c r="B14" s="128"/>
      <c r="C14" s="20" t="s">
        <v>19</v>
      </c>
      <c r="D14" s="31"/>
      <c r="E14" s="20" t="s">
        <v>22</v>
      </c>
      <c r="F14" s="20" t="s">
        <v>1013</v>
      </c>
      <c r="G14" s="29" t="s">
        <v>1031</v>
      </c>
      <c r="H14" s="29">
        <v>23.8</v>
      </c>
      <c r="I14" s="29" t="s">
        <v>44</v>
      </c>
      <c r="J14" s="29" t="s">
        <v>1015</v>
      </c>
      <c r="K14" s="71">
        <v>43896</v>
      </c>
      <c r="L14" s="71"/>
      <c r="M14" s="22">
        <v>24000</v>
      </c>
      <c r="N14" s="32" t="s">
        <v>1498</v>
      </c>
      <c r="O14" s="20" t="s">
        <v>44</v>
      </c>
      <c r="P14" s="214" t="s">
        <v>1930</v>
      </c>
    </row>
    <row r="15" spans="1:17" s="19" customFormat="1" ht="81">
      <c r="A15" s="161" t="s">
        <v>1032</v>
      </c>
      <c r="B15" s="128"/>
      <c r="C15" s="20" t="s">
        <v>19</v>
      </c>
      <c r="D15" s="31"/>
      <c r="E15" s="20" t="s">
        <v>22</v>
      </c>
      <c r="F15" s="20" t="s">
        <v>1013</v>
      </c>
      <c r="G15" s="29" t="s">
        <v>1033</v>
      </c>
      <c r="H15" s="29">
        <v>23.8</v>
      </c>
      <c r="I15" s="29" t="s">
        <v>44</v>
      </c>
      <c r="J15" s="29" t="s">
        <v>1015</v>
      </c>
      <c r="K15" s="71">
        <v>43896</v>
      </c>
      <c r="L15" s="71"/>
      <c r="M15" s="22">
        <v>24000</v>
      </c>
      <c r="N15" s="32" t="s">
        <v>1497</v>
      </c>
      <c r="O15" s="20" t="s">
        <v>44</v>
      </c>
      <c r="P15" s="214" t="s">
        <v>1931</v>
      </c>
    </row>
    <row r="16" spans="1:17" s="19" customFormat="1" ht="15" customHeight="1">
      <c r="A16" s="161" t="s">
        <v>1034</v>
      </c>
      <c r="B16" s="128"/>
      <c r="C16" s="20" t="s">
        <v>19</v>
      </c>
      <c r="D16" s="31"/>
      <c r="E16" s="20" t="s">
        <v>22</v>
      </c>
      <c r="F16" s="20" t="s">
        <v>1013</v>
      </c>
      <c r="G16" s="29" t="s">
        <v>1035</v>
      </c>
      <c r="H16" s="29">
        <v>23.8</v>
      </c>
      <c r="I16" s="29" t="s">
        <v>44</v>
      </c>
      <c r="J16" s="29" t="s">
        <v>1015</v>
      </c>
      <c r="K16" s="71">
        <v>43937</v>
      </c>
      <c r="L16" s="71"/>
      <c r="M16" s="22">
        <v>24000</v>
      </c>
      <c r="N16" s="23" t="s">
        <v>1521</v>
      </c>
      <c r="O16" s="20" t="s">
        <v>44</v>
      </c>
      <c r="P16" s="86" t="s">
        <v>1932</v>
      </c>
    </row>
    <row r="17" spans="1:18" s="19" customFormat="1" ht="81">
      <c r="A17" s="161" t="s">
        <v>1036</v>
      </c>
      <c r="B17" s="128"/>
      <c r="C17" s="20" t="s">
        <v>19</v>
      </c>
      <c r="D17" s="20"/>
      <c r="E17" s="20" t="s">
        <v>22</v>
      </c>
      <c r="F17" s="20" t="s">
        <v>1013</v>
      </c>
      <c r="G17" s="29" t="s">
        <v>1037</v>
      </c>
      <c r="H17" s="29">
        <v>23.8</v>
      </c>
      <c r="I17" s="29" t="s">
        <v>44</v>
      </c>
      <c r="J17" s="29" t="s">
        <v>1015</v>
      </c>
      <c r="K17" s="71">
        <v>43937</v>
      </c>
      <c r="L17" s="71"/>
      <c r="M17" s="22">
        <v>24000</v>
      </c>
      <c r="N17" s="23" t="s">
        <v>1516</v>
      </c>
      <c r="O17" s="20" t="s">
        <v>44</v>
      </c>
      <c r="P17" s="214" t="s">
        <v>1933</v>
      </c>
    </row>
    <row r="18" spans="1:18" s="19" customFormat="1" ht="81">
      <c r="A18" s="161" t="s">
        <v>1038</v>
      </c>
      <c r="B18" s="128"/>
      <c r="C18" s="20" t="s">
        <v>19</v>
      </c>
      <c r="D18" s="23"/>
      <c r="E18" s="20" t="s">
        <v>22</v>
      </c>
      <c r="F18" s="20" t="s">
        <v>1013</v>
      </c>
      <c r="G18" s="29" t="s">
        <v>1039</v>
      </c>
      <c r="H18" s="29">
        <v>23.8</v>
      </c>
      <c r="I18" s="29" t="s">
        <v>44</v>
      </c>
      <c r="J18" s="29" t="s">
        <v>1015</v>
      </c>
      <c r="K18" s="71">
        <v>43937</v>
      </c>
      <c r="L18" s="71"/>
      <c r="M18" s="22">
        <v>24000</v>
      </c>
      <c r="N18" s="68" t="s">
        <v>1526</v>
      </c>
      <c r="O18" s="20" t="s">
        <v>44</v>
      </c>
      <c r="P18" s="214" t="s">
        <v>1934</v>
      </c>
    </row>
    <row r="19" spans="1:18" s="19" customFormat="1" ht="27">
      <c r="A19" s="161" t="s">
        <v>1040</v>
      </c>
      <c r="B19" s="128"/>
      <c r="C19" s="20" t="s">
        <v>19</v>
      </c>
      <c r="D19" s="31"/>
      <c r="E19" s="20" t="s">
        <v>22</v>
      </c>
      <c r="F19" s="20" t="s">
        <v>1013</v>
      </c>
      <c r="G19" s="29" t="s">
        <v>1041</v>
      </c>
      <c r="H19" s="29">
        <v>23.8</v>
      </c>
      <c r="I19" s="29" t="s">
        <v>44</v>
      </c>
      <c r="J19" s="29" t="s">
        <v>1015</v>
      </c>
      <c r="K19" s="71">
        <v>43937</v>
      </c>
      <c r="L19" s="71"/>
      <c r="M19" s="22">
        <v>24000</v>
      </c>
      <c r="N19" s="23" t="s">
        <v>1517</v>
      </c>
      <c r="O19" s="20" t="s">
        <v>44</v>
      </c>
      <c r="P19" s="214" t="s">
        <v>1935</v>
      </c>
    </row>
    <row r="20" spans="1:18" s="19" customFormat="1" ht="81">
      <c r="A20" s="161" t="s">
        <v>1042</v>
      </c>
      <c r="B20" s="128"/>
      <c r="C20" s="20" t="s">
        <v>19</v>
      </c>
      <c r="D20" s="31"/>
      <c r="E20" s="20" t="s">
        <v>22</v>
      </c>
      <c r="F20" s="20" t="s">
        <v>1013</v>
      </c>
      <c r="G20" s="29" t="s">
        <v>1043</v>
      </c>
      <c r="H20" s="29">
        <v>23.8</v>
      </c>
      <c r="I20" s="29" t="s">
        <v>44</v>
      </c>
      <c r="J20" s="29" t="s">
        <v>1015</v>
      </c>
      <c r="K20" s="71">
        <v>43937</v>
      </c>
      <c r="L20" s="71"/>
      <c r="M20" s="22">
        <v>24000</v>
      </c>
      <c r="N20" s="68" t="s">
        <v>1520</v>
      </c>
      <c r="O20" s="20" t="s">
        <v>44</v>
      </c>
      <c r="P20" s="214" t="s">
        <v>1936</v>
      </c>
    </row>
    <row r="21" spans="1:18" s="19" customFormat="1" ht="81">
      <c r="A21" s="161" t="s">
        <v>1044</v>
      </c>
      <c r="B21" s="128"/>
      <c r="C21" s="20" t="s">
        <v>19</v>
      </c>
      <c r="D21" s="89"/>
      <c r="E21" s="20" t="s">
        <v>22</v>
      </c>
      <c r="F21" s="20" t="s">
        <v>1013</v>
      </c>
      <c r="G21" s="29" t="s">
        <v>1045</v>
      </c>
      <c r="H21" s="29">
        <v>23.8</v>
      </c>
      <c r="I21" s="29" t="s">
        <v>44</v>
      </c>
      <c r="J21" s="29" t="s">
        <v>1015</v>
      </c>
      <c r="K21" s="71">
        <v>43937</v>
      </c>
      <c r="L21" s="71"/>
      <c r="M21" s="22">
        <v>24000</v>
      </c>
      <c r="N21" s="23" t="s">
        <v>1504</v>
      </c>
      <c r="O21" s="20" t="s">
        <v>44</v>
      </c>
      <c r="P21" s="214" t="s">
        <v>1937</v>
      </c>
    </row>
    <row r="22" spans="1:18" s="19" customFormat="1">
      <c r="A22" s="161" t="s">
        <v>1046</v>
      </c>
      <c r="B22" s="128"/>
      <c r="C22" s="20" t="s">
        <v>1047</v>
      </c>
      <c r="D22" s="31"/>
      <c r="E22" s="20" t="s">
        <v>22</v>
      </c>
      <c r="F22" s="20" t="s">
        <v>1013</v>
      </c>
      <c r="G22" s="29" t="s">
        <v>1048</v>
      </c>
      <c r="H22" s="29">
        <v>23.8</v>
      </c>
      <c r="I22" s="29" t="s">
        <v>44</v>
      </c>
      <c r="J22" s="29" t="s">
        <v>1015</v>
      </c>
      <c r="K22" s="71">
        <v>43937</v>
      </c>
      <c r="L22" s="71"/>
      <c r="M22" s="22">
        <v>24000</v>
      </c>
      <c r="N22" s="23" t="s">
        <v>1551</v>
      </c>
      <c r="O22" s="20" t="s">
        <v>44</v>
      </c>
      <c r="P22" s="20" t="s">
        <v>1049</v>
      </c>
    </row>
    <row r="23" spans="1:18" s="19" customFormat="1" ht="40.5">
      <c r="A23" s="161" t="s">
        <v>1050</v>
      </c>
      <c r="B23" s="128"/>
      <c r="C23" s="20" t="s">
        <v>19</v>
      </c>
      <c r="D23" s="31"/>
      <c r="E23" s="20" t="s">
        <v>22</v>
      </c>
      <c r="F23" s="20" t="s">
        <v>1013</v>
      </c>
      <c r="G23" s="29" t="s">
        <v>1051</v>
      </c>
      <c r="H23" s="29">
        <v>23.8</v>
      </c>
      <c r="I23" s="29" t="s">
        <v>44</v>
      </c>
      <c r="J23" s="29" t="s">
        <v>1015</v>
      </c>
      <c r="K23" s="71">
        <v>43937</v>
      </c>
      <c r="L23" s="71"/>
      <c r="M23" s="22">
        <v>24000</v>
      </c>
      <c r="N23" s="23" t="s">
        <v>1511</v>
      </c>
      <c r="O23" s="20" t="s">
        <v>44</v>
      </c>
      <c r="P23" s="214" t="s">
        <v>1938</v>
      </c>
    </row>
    <row r="24" spans="1:18" s="19" customFormat="1" ht="40.5">
      <c r="A24" s="161" t="s">
        <v>1052</v>
      </c>
      <c r="B24" s="128"/>
      <c r="C24" s="20" t="s">
        <v>19</v>
      </c>
      <c r="D24" s="89"/>
      <c r="E24" s="20" t="s">
        <v>22</v>
      </c>
      <c r="F24" s="20" t="s">
        <v>1013</v>
      </c>
      <c r="G24" s="29" t="s">
        <v>1053</v>
      </c>
      <c r="H24" s="29">
        <v>23.8</v>
      </c>
      <c r="I24" s="29" t="s">
        <v>44</v>
      </c>
      <c r="J24" s="29" t="s">
        <v>1015</v>
      </c>
      <c r="K24" s="71">
        <v>43937</v>
      </c>
      <c r="L24" s="71"/>
      <c r="M24" s="22">
        <v>24000</v>
      </c>
      <c r="N24" s="68" t="s">
        <v>1503</v>
      </c>
      <c r="O24" s="20" t="s">
        <v>44</v>
      </c>
      <c r="P24" s="214" t="s">
        <v>1939</v>
      </c>
      <c r="Q24" s="127">
        <v>45842</v>
      </c>
    </row>
    <row r="25" spans="1:18" s="19" customFormat="1">
      <c r="A25" s="161" t="s">
        <v>1054</v>
      </c>
      <c r="B25" s="128"/>
      <c r="C25" s="20" t="s">
        <v>19</v>
      </c>
      <c r="D25" s="58"/>
      <c r="E25" s="20" t="s">
        <v>22</v>
      </c>
      <c r="F25" s="20" t="s">
        <v>1013</v>
      </c>
      <c r="G25" s="29" t="s">
        <v>1055</v>
      </c>
      <c r="H25" s="29">
        <v>23.8</v>
      </c>
      <c r="I25" s="29" t="s">
        <v>44</v>
      </c>
      <c r="J25" s="29" t="s">
        <v>1015</v>
      </c>
      <c r="K25" s="71">
        <v>43937</v>
      </c>
      <c r="L25" s="71"/>
      <c r="M25" s="22">
        <v>24000</v>
      </c>
      <c r="N25" s="23" t="s">
        <v>1515</v>
      </c>
      <c r="O25" s="20" t="s">
        <v>44</v>
      </c>
      <c r="P25" s="20" t="s">
        <v>1056</v>
      </c>
    </row>
    <row r="26" spans="1:18" s="19" customFormat="1">
      <c r="A26" s="161" t="s">
        <v>1057</v>
      </c>
      <c r="B26" s="128"/>
      <c r="C26" s="20" t="s">
        <v>19</v>
      </c>
      <c r="D26" s="31"/>
      <c r="E26" s="20" t="s">
        <v>22</v>
      </c>
      <c r="F26" s="20" t="s">
        <v>1013</v>
      </c>
      <c r="G26" s="29" t="s">
        <v>1058</v>
      </c>
      <c r="H26" s="29">
        <v>23.8</v>
      </c>
      <c r="I26" s="29" t="s">
        <v>44</v>
      </c>
      <c r="J26" s="29" t="s">
        <v>1015</v>
      </c>
      <c r="K26" s="71">
        <v>43938</v>
      </c>
      <c r="L26" s="71"/>
      <c r="M26" s="22">
        <v>24000</v>
      </c>
      <c r="N26" s="23" t="s">
        <v>1495</v>
      </c>
      <c r="O26" s="20" t="s">
        <v>44</v>
      </c>
      <c r="P26" s="20"/>
    </row>
    <row r="27" spans="1:18" s="19" customFormat="1">
      <c r="A27" s="161" t="s">
        <v>1059</v>
      </c>
      <c r="B27" s="128"/>
      <c r="C27" s="20" t="s">
        <v>19</v>
      </c>
      <c r="D27" s="89"/>
      <c r="E27" s="20" t="s">
        <v>22</v>
      </c>
      <c r="F27" s="20" t="s">
        <v>1013</v>
      </c>
      <c r="G27" s="29" t="s">
        <v>1060</v>
      </c>
      <c r="H27" s="29">
        <v>23.8</v>
      </c>
      <c r="I27" s="29" t="s">
        <v>44</v>
      </c>
      <c r="J27" s="29" t="s">
        <v>1015</v>
      </c>
      <c r="K27" s="71">
        <v>43938</v>
      </c>
      <c r="L27" s="71"/>
      <c r="M27" s="22">
        <v>24000</v>
      </c>
      <c r="N27" s="23" t="s">
        <v>1523</v>
      </c>
      <c r="O27" s="20" t="s">
        <v>44</v>
      </c>
      <c r="P27" s="20" t="s">
        <v>1061</v>
      </c>
    </row>
    <row r="28" spans="1:18" s="19" customFormat="1">
      <c r="A28" s="161" t="s">
        <v>1062</v>
      </c>
      <c r="B28" s="128"/>
      <c r="C28" s="20" t="s">
        <v>19</v>
      </c>
      <c r="D28" s="31"/>
      <c r="E28" s="20" t="s">
        <v>22</v>
      </c>
      <c r="F28" s="20" t="s">
        <v>1013</v>
      </c>
      <c r="G28" s="29" t="s">
        <v>1063</v>
      </c>
      <c r="H28" s="29">
        <v>23.8</v>
      </c>
      <c r="I28" s="29" t="s">
        <v>44</v>
      </c>
      <c r="J28" s="29" t="s">
        <v>1015</v>
      </c>
      <c r="K28" s="71">
        <v>43938</v>
      </c>
      <c r="L28" s="71"/>
      <c r="M28" s="22">
        <v>24000</v>
      </c>
      <c r="N28" s="19" t="s">
        <v>1500</v>
      </c>
      <c r="O28" s="20" t="s">
        <v>44</v>
      </c>
      <c r="P28" s="20" t="s">
        <v>1064</v>
      </c>
    </row>
    <row r="29" spans="1:18" s="19" customFormat="1">
      <c r="A29" s="161" t="s">
        <v>1065</v>
      </c>
      <c r="B29" s="128"/>
      <c r="C29" s="20" t="s">
        <v>19</v>
      </c>
      <c r="D29" s="31"/>
      <c r="E29" s="20" t="s">
        <v>22</v>
      </c>
      <c r="F29" s="20" t="s">
        <v>1013</v>
      </c>
      <c r="G29" s="29" t="s">
        <v>1066</v>
      </c>
      <c r="H29" s="29">
        <v>23.8</v>
      </c>
      <c r="I29" s="29" t="s">
        <v>44</v>
      </c>
      <c r="J29" s="29" t="s">
        <v>1015</v>
      </c>
      <c r="K29" s="71">
        <v>43938</v>
      </c>
      <c r="L29" s="71"/>
      <c r="M29" s="22">
        <v>24000</v>
      </c>
      <c r="N29" s="23" t="s">
        <v>1513</v>
      </c>
      <c r="O29" s="20" t="s">
        <v>44</v>
      </c>
      <c r="P29" s="20" t="s">
        <v>1067</v>
      </c>
    </row>
    <row r="30" spans="1:18" s="19" customFormat="1">
      <c r="A30" s="161" t="s">
        <v>1068</v>
      </c>
      <c r="B30" s="128"/>
      <c r="C30" s="20" t="s">
        <v>37</v>
      </c>
      <c r="D30" s="31"/>
      <c r="E30" s="20" t="s">
        <v>22</v>
      </c>
      <c r="F30" s="20" t="s">
        <v>1013</v>
      </c>
      <c r="G30" s="29" t="s">
        <v>1069</v>
      </c>
      <c r="H30" s="29">
        <v>23.8</v>
      </c>
      <c r="I30" s="29" t="s">
        <v>44</v>
      </c>
      <c r="J30" s="29" t="s">
        <v>1015</v>
      </c>
      <c r="K30" s="71">
        <v>43938</v>
      </c>
      <c r="L30" s="71"/>
      <c r="M30" s="22">
        <v>24000</v>
      </c>
      <c r="N30" s="23"/>
      <c r="O30" s="20" t="s">
        <v>44</v>
      </c>
      <c r="P30" s="20" t="s">
        <v>1070</v>
      </c>
      <c r="Q30" s="127"/>
      <c r="R30" s="19" t="s">
        <v>1899</v>
      </c>
    </row>
    <row r="31" spans="1:18" s="19" customFormat="1">
      <c r="A31" s="161" t="s">
        <v>1071</v>
      </c>
      <c r="B31" s="128"/>
      <c r="C31" s="20" t="s">
        <v>19</v>
      </c>
      <c r="D31" s="89"/>
      <c r="E31" s="20" t="s">
        <v>22</v>
      </c>
      <c r="F31" s="20" t="s">
        <v>1013</v>
      </c>
      <c r="G31" s="29" t="s">
        <v>1072</v>
      </c>
      <c r="H31" s="29">
        <v>23.8</v>
      </c>
      <c r="I31" s="29" t="s">
        <v>44</v>
      </c>
      <c r="J31" s="29" t="s">
        <v>1015</v>
      </c>
      <c r="K31" s="71">
        <v>43938</v>
      </c>
      <c r="L31" s="71"/>
      <c r="M31" s="22">
        <v>24000</v>
      </c>
      <c r="N31" s="68" t="s">
        <v>1506</v>
      </c>
      <c r="O31" s="20" t="s">
        <v>44</v>
      </c>
      <c r="P31" s="20" t="s">
        <v>1073</v>
      </c>
    </row>
    <row r="32" spans="1:18" s="19" customFormat="1">
      <c r="A32" s="161" t="s">
        <v>1074</v>
      </c>
      <c r="B32" s="128"/>
      <c r="C32" s="20" t="s">
        <v>19</v>
      </c>
      <c r="D32" s="31"/>
      <c r="E32" s="20" t="s">
        <v>22</v>
      </c>
      <c r="F32" s="20" t="s">
        <v>1013</v>
      </c>
      <c r="G32" s="29" t="s">
        <v>1075</v>
      </c>
      <c r="H32" s="29">
        <v>23.8</v>
      </c>
      <c r="I32" s="29" t="s">
        <v>44</v>
      </c>
      <c r="J32" s="29" t="s">
        <v>1015</v>
      </c>
      <c r="K32" s="71">
        <v>43938</v>
      </c>
      <c r="L32" s="71"/>
      <c r="M32" s="22">
        <v>24000</v>
      </c>
      <c r="N32" s="68" t="s">
        <v>1508</v>
      </c>
      <c r="O32" s="20" t="s">
        <v>44</v>
      </c>
      <c r="P32" s="20" t="s">
        <v>1076</v>
      </c>
    </row>
    <row r="33" spans="1:16" s="19" customFormat="1">
      <c r="A33" s="161" t="s">
        <v>1077</v>
      </c>
      <c r="B33" s="128"/>
      <c r="C33" s="20" t="s">
        <v>19</v>
      </c>
      <c r="D33" s="31"/>
      <c r="E33" s="20" t="s">
        <v>22</v>
      </c>
      <c r="F33" s="20" t="s">
        <v>1013</v>
      </c>
      <c r="G33" s="29" t="s">
        <v>1078</v>
      </c>
      <c r="H33" s="29">
        <v>23.8</v>
      </c>
      <c r="I33" s="29" t="s">
        <v>44</v>
      </c>
      <c r="J33" s="29" t="s">
        <v>1015</v>
      </c>
      <c r="K33" s="71">
        <v>43938</v>
      </c>
      <c r="L33" s="71"/>
      <c r="M33" s="22">
        <v>24000</v>
      </c>
      <c r="N33" s="23" t="s">
        <v>1494</v>
      </c>
      <c r="O33" s="20" t="s">
        <v>44</v>
      </c>
      <c r="P33" s="20" t="s">
        <v>1079</v>
      </c>
    </row>
    <row r="34" spans="1:16" s="19" customFormat="1">
      <c r="A34" s="161" t="s">
        <v>1080</v>
      </c>
      <c r="B34" s="128"/>
      <c r="C34" s="20" t="s">
        <v>19</v>
      </c>
      <c r="D34" s="23"/>
      <c r="E34" s="20" t="s">
        <v>22</v>
      </c>
      <c r="F34" s="20" t="s">
        <v>1013</v>
      </c>
      <c r="G34" s="29" t="s">
        <v>1081</v>
      </c>
      <c r="H34" s="29">
        <v>23.8</v>
      </c>
      <c r="I34" s="29" t="s">
        <v>44</v>
      </c>
      <c r="J34" s="29" t="s">
        <v>1015</v>
      </c>
      <c r="K34" s="71">
        <v>43938</v>
      </c>
      <c r="L34" s="71"/>
      <c r="M34" s="22">
        <v>24000</v>
      </c>
      <c r="N34" s="23" t="s">
        <v>1530</v>
      </c>
      <c r="O34" s="20" t="s">
        <v>44</v>
      </c>
      <c r="P34" s="20" t="s">
        <v>1082</v>
      </c>
    </row>
    <row r="35" spans="1:16" s="19" customFormat="1">
      <c r="A35" s="161" t="s">
        <v>1083</v>
      </c>
      <c r="B35" s="128"/>
      <c r="C35" s="20" t="s">
        <v>19</v>
      </c>
      <c r="D35" s="31"/>
      <c r="E35" s="20" t="s">
        <v>22</v>
      </c>
      <c r="F35" s="20" t="s">
        <v>1013</v>
      </c>
      <c r="G35" s="29" t="s">
        <v>1084</v>
      </c>
      <c r="H35" s="29">
        <v>23.8</v>
      </c>
      <c r="I35" s="29" t="s">
        <v>44</v>
      </c>
      <c r="J35" s="29" t="s">
        <v>1015</v>
      </c>
      <c r="K35" s="71">
        <v>43938</v>
      </c>
      <c r="L35" s="71"/>
      <c r="M35" s="22">
        <v>24000</v>
      </c>
      <c r="N35" s="68" t="s">
        <v>1528</v>
      </c>
      <c r="O35" s="20" t="s">
        <v>44</v>
      </c>
      <c r="P35" s="20" t="s">
        <v>1085</v>
      </c>
    </row>
    <row r="36" spans="1:16" s="19" customFormat="1">
      <c r="A36" s="161" t="s">
        <v>1086</v>
      </c>
      <c r="B36" s="128"/>
      <c r="C36" s="20" t="s">
        <v>19</v>
      </c>
      <c r="D36" s="31"/>
      <c r="E36" s="20" t="s">
        <v>22</v>
      </c>
      <c r="F36" s="20" t="s">
        <v>1013</v>
      </c>
      <c r="G36" s="29" t="s">
        <v>1087</v>
      </c>
      <c r="H36" s="29">
        <v>23.8</v>
      </c>
      <c r="I36" s="29" t="s">
        <v>44</v>
      </c>
      <c r="J36" s="29" t="s">
        <v>1015</v>
      </c>
      <c r="K36" s="71">
        <v>43854</v>
      </c>
      <c r="L36" s="71"/>
      <c r="M36" s="22">
        <v>24000</v>
      </c>
      <c r="N36" s="23" t="s">
        <v>1519</v>
      </c>
      <c r="O36" s="20" t="s">
        <v>44</v>
      </c>
      <c r="P36" s="20" t="s">
        <v>1088</v>
      </c>
    </row>
    <row r="37" spans="1:16" s="19" customFormat="1">
      <c r="A37" s="161" t="s">
        <v>1089</v>
      </c>
      <c r="B37" s="128"/>
      <c r="C37" s="20" t="s">
        <v>19</v>
      </c>
      <c r="D37" s="31"/>
      <c r="E37" s="20" t="s">
        <v>22</v>
      </c>
      <c r="F37" s="20" t="s">
        <v>1090</v>
      </c>
      <c r="G37" s="29" t="s">
        <v>1091</v>
      </c>
      <c r="H37" s="29">
        <v>27</v>
      </c>
      <c r="I37" s="29" t="s">
        <v>44</v>
      </c>
      <c r="J37" s="6" t="s">
        <v>1092</v>
      </c>
      <c r="K37" s="71">
        <v>43899</v>
      </c>
      <c r="L37" s="71"/>
      <c r="M37" s="22" t="s">
        <v>1093</v>
      </c>
      <c r="N37" s="23" t="s">
        <v>1518</v>
      </c>
      <c r="O37" s="20" t="s">
        <v>44</v>
      </c>
      <c r="P37" s="20" t="s">
        <v>1094</v>
      </c>
    </row>
    <row r="38" spans="1:16" s="19" customFormat="1">
      <c r="A38" s="161" t="s">
        <v>1095</v>
      </c>
      <c r="B38" s="128"/>
      <c r="C38" s="20" t="s">
        <v>19</v>
      </c>
      <c r="D38" s="31"/>
      <c r="E38" s="20" t="s">
        <v>22</v>
      </c>
      <c r="F38" s="20" t="s">
        <v>1090</v>
      </c>
      <c r="G38" s="29" t="s">
        <v>1096</v>
      </c>
      <c r="H38" s="29">
        <v>27</v>
      </c>
      <c r="I38" s="29" t="s">
        <v>44</v>
      </c>
      <c r="J38" s="6" t="s">
        <v>1092</v>
      </c>
      <c r="K38" s="71">
        <v>43899</v>
      </c>
      <c r="L38" s="71"/>
      <c r="M38" s="22" t="s">
        <v>1093</v>
      </c>
      <c r="N38" s="23" t="s">
        <v>1518</v>
      </c>
      <c r="O38" s="20" t="s">
        <v>44</v>
      </c>
      <c r="P38" s="20" t="s">
        <v>1097</v>
      </c>
    </row>
    <row r="39" spans="1:16">
      <c r="A39" s="161" t="s">
        <v>1098</v>
      </c>
      <c r="B39" s="128">
        <v>5001042</v>
      </c>
      <c r="C39" s="20" t="s">
        <v>19</v>
      </c>
      <c r="D39" s="6" t="s">
        <v>1258</v>
      </c>
      <c r="E39" s="6" t="s">
        <v>1099</v>
      </c>
      <c r="F39" s="6" t="s">
        <v>1257</v>
      </c>
      <c r="G39" s="6">
        <v>9315754</v>
      </c>
      <c r="H39" s="6">
        <v>50</v>
      </c>
      <c r="I39" s="6"/>
      <c r="J39" s="6" t="s">
        <v>1092</v>
      </c>
      <c r="K39" s="14">
        <v>43070</v>
      </c>
      <c r="L39" s="14"/>
      <c r="M39" s="7" t="s">
        <v>44</v>
      </c>
      <c r="N39" s="23" t="s">
        <v>44</v>
      </c>
      <c r="O39" s="20" t="s">
        <v>44</v>
      </c>
      <c r="P39" s="6" t="s">
        <v>1100</v>
      </c>
    </row>
    <row r="40" spans="1:16">
      <c r="A40" s="161" t="s">
        <v>1101</v>
      </c>
      <c r="B40" s="128"/>
      <c r="C40" s="20" t="s">
        <v>19</v>
      </c>
      <c r="D40" s="6" t="s">
        <v>1102</v>
      </c>
      <c r="E40" s="6" t="s">
        <v>22</v>
      </c>
      <c r="F40" s="6" t="s">
        <v>1103</v>
      </c>
      <c r="G40" s="6" t="s">
        <v>1104</v>
      </c>
      <c r="H40" s="6">
        <v>27</v>
      </c>
      <c r="I40" s="6" t="s">
        <v>1105</v>
      </c>
      <c r="J40" s="6" t="s">
        <v>1092</v>
      </c>
      <c r="K40" s="14">
        <v>43313</v>
      </c>
      <c r="L40" s="14"/>
      <c r="M40" s="7" t="s">
        <v>44</v>
      </c>
      <c r="N40" s="23" t="s">
        <v>44</v>
      </c>
      <c r="O40" s="20" t="s">
        <v>44</v>
      </c>
      <c r="P40" s="6" t="s">
        <v>1100</v>
      </c>
    </row>
    <row r="41" spans="1:16">
      <c r="A41" s="161" t="s">
        <v>1106</v>
      </c>
      <c r="B41" s="128">
        <v>5001091</v>
      </c>
      <c r="C41" s="20" t="s">
        <v>474</v>
      </c>
      <c r="D41" s="6" t="s">
        <v>1260</v>
      </c>
      <c r="E41" s="6" t="s">
        <v>1099</v>
      </c>
      <c r="F41" s="6" t="s">
        <v>1107</v>
      </c>
      <c r="G41" s="6">
        <v>9713702</v>
      </c>
      <c r="H41" s="6">
        <v>60</v>
      </c>
      <c r="I41" s="6"/>
      <c r="J41" s="6" t="s">
        <v>1092</v>
      </c>
      <c r="K41" s="14">
        <v>44224</v>
      </c>
      <c r="L41" s="14"/>
      <c r="M41" s="7">
        <v>105000</v>
      </c>
      <c r="N41" s="23" t="s">
        <v>44</v>
      </c>
      <c r="O41" s="20" t="s">
        <v>44</v>
      </c>
      <c r="P41" s="6" t="s">
        <v>1100</v>
      </c>
    </row>
    <row r="42" spans="1:16" s="19" customFormat="1">
      <c r="A42" s="161" t="s">
        <v>1108</v>
      </c>
      <c r="B42" s="128"/>
      <c r="C42" s="20" t="s">
        <v>19</v>
      </c>
      <c r="D42" s="31"/>
      <c r="E42" s="20" t="s">
        <v>22</v>
      </c>
      <c r="F42" s="20" t="s">
        <v>1013</v>
      </c>
      <c r="G42" s="20" t="s">
        <v>1109</v>
      </c>
      <c r="H42" s="6">
        <v>23.8</v>
      </c>
      <c r="I42" s="29" t="s">
        <v>44</v>
      </c>
      <c r="J42" s="29" t="s">
        <v>1015</v>
      </c>
      <c r="K42" s="72">
        <v>44392</v>
      </c>
      <c r="L42" s="72"/>
      <c r="M42" s="22">
        <v>33000</v>
      </c>
      <c r="N42" s="23" t="s">
        <v>1534</v>
      </c>
      <c r="O42" s="20" t="s">
        <v>44</v>
      </c>
      <c r="P42" s="11"/>
    </row>
    <row r="43" spans="1:16" s="19" customFormat="1">
      <c r="A43" s="161" t="s">
        <v>1110</v>
      </c>
      <c r="B43" s="128"/>
      <c r="C43" s="20" t="s">
        <v>19</v>
      </c>
      <c r="D43" s="31"/>
      <c r="E43" s="20" t="s">
        <v>22</v>
      </c>
      <c r="F43" s="20" t="s">
        <v>1013</v>
      </c>
      <c r="G43" s="20" t="s">
        <v>1111</v>
      </c>
      <c r="H43" s="6">
        <v>23.8</v>
      </c>
      <c r="I43" s="29" t="s">
        <v>44</v>
      </c>
      <c r="J43" s="29" t="s">
        <v>1015</v>
      </c>
      <c r="K43" s="72">
        <v>44392</v>
      </c>
      <c r="L43" s="72"/>
      <c r="M43" s="22">
        <v>33000</v>
      </c>
      <c r="N43" s="23" t="s">
        <v>1532</v>
      </c>
      <c r="O43" s="20" t="s">
        <v>44</v>
      </c>
      <c r="P43" s="11"/>
    </row>
    <row r="44" spans="1:16" s="19" customFormat="1">
      <c r="A44" s="161" t="s">
        <v>1112</v>
      </c>
      <c r="B44" s="128"/>
      <c r="C44" s="20" t="s">
        <v>19</v>
      </c>
      <c r="D44" s="31"/>
      <c r="E44" s="20" t="s">
        <v>22</v>
      </c>
      <c r="F44" s="20" t="s">
        <v>1013</v>
      </c>
      <c r="G44" s="20" t="s">
        <v>1113</v>
      </c>
      <c r="H44" s="6">
        <v>23.8</v>
      </c>
      <c r="I44" s="29" t="s">
        <v>44</v>
      </c>
      <c r="J44" s="29" t="s">
        <v>1015</v>
      </c>
      <c r="K44" s="72">
        <v>44392</v>
      </c>
      <c r="L44" s="72"/>
      <c r="M44" s="22">
        <v>33000</v>
      </c>
      <c r="N44" s="23" t="s">
        <v>1390</v>
      </c>
      <c r="O44" s="20" t="s">
        <v>44</v>
      </c>
      <c r="P44" s="11"/>
    </row>
    <row r="45" spans="1:16" s="19" customFormat="1">
      <c r="A45" s="161" t="s">
        <v>1114</v>
      </c>
      <c r="B45" s="128"/>
      <c r="C45" s="20" t="s">
        <v>19</v>
      </c>
      <c r="D45" s="31"/>
      <c r="E45" s="63" t="s">
        <v>604</v>
      </c>
      <c r="F45" s="63" t="s">
        <v>1261</v>
      </c>
      <c r="G45" s="63" t="s">
        <v>1116</v>
      </c>
      <c r="H45" s="6">
        <v>23.8</v>
      </c>
      <c r="I45" s="64"/>
      <c r="J45" s="29" t="s">
        <v>1015</v>
      </c>
      <c r="K45" s="83">
        <v>44585</v>
      </c>
      <c r="L45" s="83"/>
      <c r="M45" s="84">
        <v>35600</v>
      </c>
      <c r="N45" s="67" t="s">
        <v>1499</v>
      </c>
      <c r="O45" s="63"/>
      <c r="P45" s="66" t="s">
        <v>1117</v>
      </c>
    </row>
    <row r="46" spans="1:16" s="19" customFormat="1">
      <c r="A46" s="161" t="s">
        <v>1118</v>
      </c>
      <c r="B46" s="128"/>
      <c r="C46" s="20" t="s">
        <v>19</v>
      </c>
      <c r="D46" s="31"/>
      <c r="E46" s="63" t="s">
        <v>604</v>
      </c>
      <c r="F46" s="63" t="s">
        <v>1115</v>
      </c>
      <c r="G46" s="63" t="s">
        <v>1119</v>
      </c>
      <c r="H46" s="6">
        <v>23.8</v>
      </c>
      <c r="I46" s="64"/>
      <c r="J46" s="29" t="s">
        <v>1015</v>
      </c>
      <c r="K46" s="83">
        <v>44585</v>
      </c>
      <c r="L46" s="83"/>
      <c r="M46" s="84">
        <v>35600</v>
      </c>
      <c r="N46" s="67" t="s">
        <v>1501</v>
      </c>
      <c r="O46" s="63"/>
      <c r="P46" s="66" t="s">
        <v>1117</v>
      </c>
    </row>
    <row r="47" spans="1:16" s="19" customFormat="1">
      <c r="A47" s="161" t="s">
        <v>1120</v>
      </c>
      <c r="B47" s="128"/>
      <c r="C47" s="20" t="s">
        <v>19</v>
      </c>
      <c r="D47" s="31"/>
      <c r="E47" s="63" t="s">
        <v>604</v>
      </c>
      <c r="F47" s="63" t="s">
        <v>1115</v>
      </c>
      <c r="G47" s="63" t="s">
        <v>1121</v>
      </c>
      <c r="H47" s="6">
        <v>23.8</v>
      </c>
      <c r="I47" s="64"/>
      <c r="J47" s="29" t="s">
        <v>1015</v>
      </c>
      <c r="K47" s="83">
        <v>44585</v>
      </c>
      <c r="L47" s="83"/>
      <c r="M47" s="84">
        <v>35600</v>
      </c>
      <c r="N47" s="67" t="s">
        <v>1391</v>
      </c>
      <c r="O47" s="63"/>
      <c r="P47" s="66" t="s">
        <v>1117</v>
      </c>
    </row>
    <row r="48" spans="1:16" s="19" customFormat="1">
      <c r="A48" s="161" t="s">
        <v>1122</v>
      </c>
      <c r="B48" s="128"/>
      <c r="C48" s="20" t="s">
        <v>19</v>
      </c>
      <c r="D48" s="31"/>
      <c r="E48" s="63" t="s">
        <v>604</v>
      </c>
      <c r="F48" s="63" t="s">
        <v>1115</v>
      </c>
      <c r="G48" s="63" t="s">
        <v>1123</v>
      </c>
      <c r="H48" s="6">
        <v>23.8</v>
      </c>
      <c r="I48" s="64"/>
      <c r="J48" s="29" t="s">
        <v>1015</v>
      </c>
      <c r="K48" s="83">
        <v>44585</v>
      </c>
      <c r="L48" s="83"/>
      <c r="M48" s="84">
        <v>35600</v>
      </c>
      <c r="N48" s="67" t="s">
        <v>1392</v>
      </c>
      <c r="O48" s="63"/>
      <c r="P48" s="66" t="s">
        <v>1117</v>
      </c>
    </row>
    <row r="49" spans="1:16" s="19" customFormat="1">
      <c r="A49" s="161" t="s">
        <v>1124</v>
      </c>
      <c r="B49" s="128"/>
      <c r="C49" s="20" t="s">
        <v>19</v>
      </c>
      <c r="D49" s="31"/>
      <c r="E49" s="63" t="s">
        <v>604</v>
      </c>
      <c r="F49" s="63" t="s">
        <v>1115</v>
      </c>
      <c r="G49" s="63" t="s">
        <v>1125</v>
      </c>
      <c r="H49" s="6">
        <v>23.8</v>
      </c>
      <c r="I49" s="64"/>
      <c r="J49" s="29" t="s">
        <v>1015</v>
      </c>
      <c r="K49" s="83">
        <v>44585</v>
      </c>
      <c r="L49" s="83"/>
      <c r="M49" s="84">
        <v>35600</v>
      </c>
      <c r="N49" s="67" t="s">
        <v>1393</v>
      </c>
      <c r="O49" s="63"/>
      <c r="P49" s="66" t="s">
        <v>1117</v>
      </c>
    </row>
    <row r="50" spans="1:16" s="19" customFormat="1">
      <c r="A50" s="161" t="s">
        <v>1126</v>
      </c>
      <c r="B50" s="128"/>
      <c r="C50" s="20" t="s">
        <v>19</v>
      </c>
      <c r="D50" s="31"/>
      <c r="E50" s="63" t="s">
        <v>604</v>
      </c>
      <c r="F50" s="63" t="s">
        <v>1115</v>
      </c>
      <c r="G50" s="63" t="s">
        <v>1127</v>
      </c>
      <c r="H50" s="6">
        <v>23.8</v>
      </c>
      <c r="I50" s="64"/>
      <c r="J50" s="29" t="s">
        <v>1015</v>
      </c>
      <c r="K50" s="83">
        <v>44859</v>
      </c>
      <c r="L50" s="83"/>
      <c r="M50" s="84">
        <v>37800</v>
      </c>
      <c r="N50" s="67" t="s">
        <v>1527</v>
      </c>
      <c r="O50" s="63"/>
      <c r="P50" s="66" t="s">
        <v>1128</v>
      </c>
    </row>
    <row r="51" spans="1:16" s="19" customFormat="1">
      <c r="A51" s="161" t="s">
        <v>1129</v>
      </c>
      <c r="B51" s="128"/>
      <c r="C51" s="20" t="s">
        <v>19</v>
      </c>
      <c r="D51" s="31"/>
      <c r="E51" s="63" t="s">
        <v>604</v>
      </c>
      <c r="F51" s="63" t="s">
        <v>1115</v>
      </c>
      <c r="G51" s="63" t="s">
        <v>1130</v>
      </c>
      <c r="H51" s="6">
        <v>23.8</v>
      </c>
      <c r="I51" s="64"/>
      <c r="J51" s="29" t="s">
        <v>1015</v>
      </c>
      <c r="K51" s="83">
        <v>44859</v>
      </c>
      <c r="L51" s="83"/>
      <c r="M51" s="84">
        <v>37800</v>
      </c>
      <c r="N51" s="67" t="s">
        <v>1510</v>
      </c>
      <c r="O51" s="63"/>
      <c r="P51" s="66" t="s">
        <v>1128</v>
      </c>
    </row>
    <row r="52" spans="1:16" s="19" customFormat="1">
      <c r="A52" s="161" t="s">
        <v>1131</v>
      </c>
      <c r="B52" s="128"/>
      <c r="C52" s="20" t="s">
        <v>19</v>
      </c>
      <c r="D52" s="31"/>
      <c r="E52" s="63" t="s">
        <v>604</v>
      </c>
      <c r="F52" s="63" t="s">
        <v>1115</v>
      </c>
      <c r="G52" s="63" t="s">
        <v>1132</v>
      </c>
      <c r="H52" s="6">
        <v>23.8</v>
      </c>
      <c r="I52" s="64"/>
      <c r="J52" s="29" t="s">
        <v>1015</v>
      </c>
      <c r="K52" s="83">
        <v>44859</v>
      </c>
      <c r="L52" s="83"/>
      <c r="M52" s="84">
        <v>37800</v>
      </c>
      <c r="N52" s="67" t="s">
        <v>1493</v>
      </c>
      <c r="O52" s="63"/>
      <c r="P52" s="66" t="s">
        <v>1128</v>
      </c>
    </row>
    <row r="53" spans="1:16" s="19" customFormat="1">
      <c r="A53" s="161" t="s">
        <v>1233</v>
      </c>
      <c r="B53" s="144">
        <v>45</v>
      </c>
      <c r="C53" s="63" t="s">
        <v>474</v>
      </c>
      <c r="D53" s="142" t="s">
        <v>1259</v>
      </c>
      <c r="E53" s="63" t="s">
        <v>1234</v>
      </c>
      <c r="F53" s="63" t="s">
        <v>1235</v>
      </c>
      <c r="G53" s="63"/>
      <c r="H53" s="36">
        <v>75</v>
      </c>
      <c r="I53" s="64"/>
      <c r="J53" s="64"/>
      <c r="K53" s="83">
        <v>44957</v>
      </c>
      <c r="L53" s="83"/>
      <c r="M53" s="84">
        <v>219200</v>
      </c>
      <c r="N53" s="67"/>
      <c r="O53" s="63"/>
      <c r="P53" s="66"/>
    </row>
    <row r="54" spans="1:16">
      <c r="A54" s="100" t="s">
        <v>1557</v>
      </c>
      <c r="B54" s="132"/>
      <c r="C54" s="63" t="s">
        <v>19</v>
      </c>
      <c r="D54" s="6" t="s">
        <v>1138</v>
      </c>
      <c r="E54" s="6" t="s">
        <v>22</v>
      </c>
      <c r="F54" s="6" t="s">
        <v>1139</v>
      </c>
      <c r="G54" s="6" t="s">
        <v>1140</v>
      </c>
      <c r="H54" s="6">
        <v>23.8</v>
      </c>
      <c r="I54" s="6" t="s">
        <v>1105</v>
      </c>
      <c r="J54" s="6" t="s">
        <v>1092</v>
      </c>
      <c r="K54" s="14"/>
      <c r="L54" s="14"/>
      <c r="M54" s="7" t="s">
        <v>44</v>
      </c>
      <c r="N54" s="23" t="s">
        <v>44</v>
      </c>
      <c r="O54" s="20" t="s">
        <v>44</v>
      </c>
      <c r="P54" s="6" t="s">
        <v>1141</v>
      </c>
    </row>
    <row r="55" spans="1:16">
      <c r="A55" s="100" t="s">
        <v>1558</v>
      </c>
      <c r="B55" s="132"/>
      <c r="C55" s="20" t="s">
        <v>474</v>
      </c>
      <c r="D55" s="6" t="s">
        <v>1142</v>
      </c>
      <c r="E55" s="6" t="s">
        <v>504</v>
      </c>
      <c r="F55" s="6" t="s">
        <v>1143</v>
      </c>
      <c r="G55" s="6" t="s">
        <v>1144</v>
      </c>
      <c r="H55" s="6" t="s">
        <v>44</v>
      </c>
      <c r="I55" s="6" t="s">
        <v>44</v>
      </c>
      <c r="J55" s="6" t="s">
        <v>1145</v>
      </c>
      <c r="K55" s="14" t="s">
        <v>1146</v>
      </c>
      <c r="L55" s="14"/>
      <c r="M55" s="7" t="s">
        <v>44</v>
      </c>
      <c r="N55" s="23" t="s">
        <v>44</v>
      </c>
      <c r="O55" s="20" t="s">
        <v>44</v>
      </c>
      <c r="P55" s="6" t="s">
        <v>1147</v>
      </c>
    </row>
    <row r="56" spans="1:16">
      <c r="A56" s="100" t="s">
        <v>1559</v>
      </c>
      <c r="B56" s="154" t="s">
        <v>1576</v>
      </c>
      <c r="C56" s="20" t="s">
        <v>474</v>
      </c>
      <c r="D56" s="31" t="s">
        <v>1475</v>
      </c>
      <c r="E56" s="20" t="s">
        <v>1565</v>
      </c>
      <c r="F56" s="20" t="s">
        <v>1566</v>
      </c>
      <c r="G56" s="152" t="s">
        <v>1568</v>
      </c>
      <c r="H56" s="6"/>
      <c r="I56" s="6"/>
      <c r="J56" s="6"/>
      <c r="K56" s="14">
        <v>45817</v>
      </c>
      <c r="L56" s="14"/>
      <c r="M56" s="7">
        <f>158400</f>
        <v>158400</v>
      </c>
      <c r="N56" s="23" t="s">
        <v>1569</v>
      </c>
      <c r="O56" s="20" t="s">
        <v>1570</v>
      </c>
      <c r="P56" s="6"/>
    </row>
    <row r="57" spans="1:16">
      <c r="A57" s="100" t="s">
        <v>1560</v>
      </c>
      <c r="B57" s="132"/>
      <c r="C57" s="20" t="s">
        <v>1561</v>
      </c>
      <c r="D57" s="31" t="s">
        <v>1709</v>
      </c>
      <c r="E57" s="20" t="s">
        <v>1565</v>
      </c>
      <c r="F57" s="20" t="s">
        <v>1567</v>
      </c>
      <c r="G57" s="152" t="s">
        <v>1571</v>
      </c>
      <c r="H57" s="6"/>
      <c r="I57" s="6"/>
      <c r="J57" s="6"/>
      <c r="K57" s="14">
        <v>45817</v>
      </c>
      <c r="L57" s="14"/>
      <c r="M57" s="7">
        <f>83600</f>
        <v>83600</v>
      </c>
      <c r="N57" s="23" t="s">
        <v>1572</v>
      </c>
      <c r="O57" s="20" t="s">
        <v>1573</v>
      </c>
      <c r="P57" s="6"/>
    </row>
    <row r="58" spans="1:16">
      <c r="A58" s="100" t="s">
        <v>1917</v>
      </c>
      <c r="B58" s="132"/>
      <c r="C58" s="63" t="s">
        <v>19</v>
      </c>
      <c r="D58" s="6" t="s">
        <v>1148</v>
      </c>
      <c r="E58" s="6" t="s">
        <v>22</v>
      </c>
      <c r="F58" s="6" t="s">
        <v>1139</v>
      </c>
      <c r="G58" s="6" t="s">
        <v>1149</v>
      </c>
      <c r="H58" s="6">
        <v>23.8</v>
      </c>
      <c r="I58" s="6" t="s">
        <v>1105</v>
      </c>
      <c r="J58" s="6" t="s">
        <v>1092</v>
      </c>
      <c r="K58" s="14"/>
      <c r="L58" s="14"/>
      <c r="M58" s="7"/>
      <c r="N58" s="23" t="s">
        <v>1518</v>
      </c>
      <c r="O58" s="20" t="s">
        <v>44</v>
      </c>
      <c r="P58" s="6" t="s">
        <v>1429</v>
      </c>
    </row>
    <row r="59" spans="1:16">
      <c r="A59" s="100" t="s">
        <v>1918</v>
      </c>
      <c r="B59" s="132"/>
      <c r="C59" s="63" t="s">
        <v>19</v>
      </c>
      <c r="D59" s="6" t="s">
        <v>1148</v>
      </c>
      <c r="E59" s="6" t="s">
        <v>1430</v>
      </c>
      <c r="F59" s="6" t="s">
        <v>1431</v>
      </c>
      <c r="G59" s="6" t="s">
        <v>1432</v>
      </c>
      <c r="H59" s="6"/>
      <c r="I59" s="6"/>
      <c r="J59" s="6"/>
      <c r="K59" s="14">
        <v>45797</v>
      </c>
      <c r="L59" s="14"/>
      <c r="M59" s="7">
        <v>9980</v>
      </c>
      <c r="N59" s="23" t="s">
        <v>1518</v>
      </c>
      <c r="O59" s="20"/>
      <c r="P59" s="6" t="s">
        <v>1429</v>
      </c>
    </row>
    <row r="60" spans="1:16">
      <c r="A60" s="100" t="s">
        <v>1339</v>
      </c>
      <c r="B60" s="132"/>
      <c r="C60" s="148" t="s">
        <v>19</v>
      </c>
      <c r="D60" s="6"/>
      <c r="E60" s="6" t="s">
        <v>22</v>
      </c>
      <c r="F60" s="6" t="s">
        <v>1340</v>
      </c>
      <c r="G60" s="6" t="s">
        <v>1355</v>
      </c>
      <c r="H60" s="6"/>
      <c r="I60" s="6"/>
      <c r="J60" s="6" t="s">
        <v>1341</v>
      </c>
      <c r="K60" s="14">
        <v>45743</v>
      </c>
      <c r="L60" s="14"/>
      <c r="M60" s="7">
        <v>35000</v>
      </c>
      <c r="N60" s="149" t="s">
        <v>1502</v>
      </c>
      <c r="O60" s="148"/>
      <c r="P60" s="6" t="s">
        <v>1349</v>
      </c>
    </row>
    <row r="61" spans="1:16">
      <c r="A61" s="100" t="s">
        <v>1342</v>
      </c>
      <c r="B61" s="132"/>
      <c r="C61" s="148" t="s">
        <v>19</v>
      </c>
      <c r="D61" s="6"/>
      <c r="E61" s="6" t="s">
        <v>22</v>
      </c>
      <c r="F61" s="6" t="s">
        <v>1340</v>
      </c>
      <c r="G61" s="6" t="s">
        <v>1360</v>
      </c>
      <c r="H61" s="6"/>
      <c r="I61" s="6"/>
      <c r="J61" s="6" t="s">
        <v>1341</v>
      </c>
      <c r="K61" s="14">
        <v>45743</v>
      </c>
      <c r="L61" s="14"/>
      <c r="M61" s="7">
        <v>35000</v>
      </c>
      <c r="N61" s="149" t="s">
        <v>1522</v>
      </c>
      <c r="O61" s="148"/>
      <c r="P61" s="6" t="s">
        <v>1349</v>
      </c>
    </row>
    <row r="62" spans="1:16">
      <c r="A62" s="100" t="s">
        <v>1343</v>
      </c>
      <c r="B62" s="132"/>
      <c r="C62" s="148" t="s">
        <v>19</v>
      </c>
      <c r="D62" s="6"/>
      <c r="E62" s="6" t="s">
        <v>22</v>
      </c>
      <c r="F62" s="6" t="s">
        <v>1340</v>
      </c>
      <c r="G62" s="6" t="s">
        <v>1359</v>
      </c>
      <c r="H62" s="6"/>
      <c r="I62" s="6"/>
      <c r="J62" s="6" t="s">
        <v>1341</v>
      </c>
      <c r="K62" s="14">
        <v>45743</v>
      </c>
      <c r="L62" s="14"/>
      <c r="M62" s="7">
        <v>35000</v>
      </c>
      <c r="N62" s="149" t="s">
        <v>1507</v>
      </c>
      <c r="O62" s="148"/>
      <c r="P62" s="6" t="s">
        <v>1349</v>
      </c>
    </row>
    <row r="63" spans="1:16">
      <c r="A63" s="100" t="s">
        <v>1344</v>
      </c>
      <c r="B63" s="132"/>
      <c r="C63" s="148" t="s">
        <v>19</v>
      </c>
      <c r="D63" s="6"/>
      <c r="E63" s="6" t="s">
        <v>22</v>
      </c>
      <c r="F63" s="6" t="s">
        <v>1340</v>
      </c>
      <c r="G63" s="6" t="s">
        <v>1364</v>
      </c>
      <c r="H63" s="6"/>
      <c r="I63" s="6"/>
      <c r="J63" s="6" t="s">
        <v>1341</v>
      </c>
      <c r="K63" s="14">
        <v>45743</v>
      </c>
      <c r="L63" s="14"/>
      <c r="M63" s="7">
        <v>35000</v>
      </c>
      <c r="N63" s="149" t="s">
        <v>1533</v>
      </c>
      <c r="O63" s="148"/>
      <c r="P63" s="6" t="s">
        <v>1349</v>
      </c>
    </row>
    <row r="64" spans="1:16">
      <c r="A64" s="100" t="s">
        <v>1345</v>
      </c>
      <c r="B64" s="132"/>
      <c r="C64" s="148" t="s">
        <v>19</v>
      </c>
      <c r="D64" s="6"/>
      <c r="E64" s="6" t="s">
        <v>22</v>
      </c>
      <c r="F64" s="6" t="s">
        <v>1340</v>
      </c>
      <c r="G64" s="6" t="s">
        <v>1363</v>
      </c>
      <c r="H64" s="6"/>
      <c r="I64" s="6"/>
      <c r="J64" s="6" t="s">
        <v>1341</v>
      </c>
      <c r="K64" s="14">
        <v>45743</v>
      </c>
      <c r="L64" s="14"/>
      <c r="M64" s="7">
        <v>35000</v>
      </c>
      <c r="N64" s="149" t="s">
        <v>1531</v>
      </c>
      <c r="O64" s="148"/>
      <c r="P64" s="6" t="s">
        <v>1349</v>
      </c>
    </row>
    <row r="65" spans="1:16">
      <c r="A65" s="100" t="s">
        <v>1410</v>
      </c>
      <c r="B65" s="132"/>
      <c r="C65" s="148" t="s">
        <v>19</v>
      </c>
      <c r="D65" s="6" t="s">
        <v>1405</v>
      </c>
      <c r="E65" s="6" t="s">
        <v>1707</v>
      </c>
      <c r="F65" s="6" t="s">
        <v>1708</v>
      </c>
      <c r="G65" s="6">
        <v>19696625</v>
      </c>
      <c r="H65" s="6"/>
      <c r="I65" s="6"/>
      <c r="J65" s="6"/>
      <c r="K65" s="14">
        <v>46013</v>
      </c>
      <c r="L65" s="14"/>
      <c r="M65" s="7">
        <f>150000*1.1</f>
        <v>165000</v>
      </c>
      <c r="N65" s="149" t="s">
        <v>1710</v>
      </c>
      <c r="O65" s="148" t="s">
        <v>1711</v>
      </c>
      <c r="P65" s="6"/>
    </row>
    <row r="66" spans="1:16">
      <c r="A66" s="100" t="s">
        <v>1773</v>
      </c>
      <c r="B66" s="132"/>
      <c r="C66" s="148" t="s">
        <v>19</v>
      </c>
      <c r="D66" s="6"/>
      <c r="E66" s="6" t="s">
        <v>22</v>
      </c>
      <c r="F66" s="6" t="s">
        <v>1340</v>
      </c>
      <c r="G66" s="6" t="s">
        <v>1777</v>
      </c>
      <c r="H66" s="6"/>
      <c r="I66" s="6"/>
      <c r="J66" s="6" t="s">
        <v>1341</v>
      </c>
      <c r="K66" s="14">
        <v>46086</v>
      </c>
      <c r="L66" s="14">
        <v>47194</v>
      </c>
      <c r="M66" s="7">
        <v>31500</v>
      </c>
      <c r="N66" s="149" t="s">
        <v>1778</v>
      </c>
      <c r="O66" s="148"/>
      <c r="P66" s="6" t="s">
        <v>1349</v>
      </c>
    </row>
    <row r="67" spans="1:16">
      <c r="A67" s="100" t="s">
        <v>1774</v>
      </c>
      <c r="B67" s="132"/>
      <c r="C67" s="148" t="s">
        <v>19</v>
      </c>
      <c r="D67" s="6"/>
      <c r="E67" s="6" t="s">
        <v>22</v>
      </c>
      <c r="F67" s="6" t="s">
        <v>1340</v>
      </c>
      <c r="G67" s="6" t="s">
        <v>1779</v>
      </c>
      <c r="H67" s="6"/>
      <c r="I67" s="6"/>
      <c r="J67" s="6" t="s">
        <v>1341</v>
      </c>
      <c r="K67" s="14">
        <v>46086</v>
      </c>
      <c r="L67" s="14">
        <v>47194</v>
      </c>
      <c r="M67" s="7">
        <v>31500</v>
      </c>
      <c r="N67" s="149" t="s">
        <v>1781</v>
      </c>
      <c r="O67" s="148"/>
      <c r="P67" s="6" t="s">
        <v>1349</v>
      </c>
    </row>
    <row r="68" spans="1:16">
      <c r="A68" s="100" t="s">
        <v>1775</v>
      </c>
      <c r="B68" s="132"/>
      <c r="C68" s="148" t="s">
        <v>19</v>
      </c>
      <c r="D68" s="6"/>
      <c r="E68" s="6" t="s">
        <v>22</v>
      </c>
      <c r="F68" s="6" t="s">
        <v>1340</v>
      </c>
      <c r="G68" s="6" t="s">
        <v>1782</v>
      </c>
      <c r="H68" s="6"/>
      <c r="I68" s="6"/>
      <c r="J68" s="6" t="s">
        <v>1341</v>
      </c>
      <c r="K68" s="14">
        <v>46086</v>
      </c>
      <c r="L68" s="14">
        <v>47194</v>
      </c>
      <c r="M68" s="7">
        <v>31500</v>
      </c>
      <c r="N68" s="149" t="s">
        <v>1783</v>
      </c>
      <c r="O68" s="148"/>
      <c r="P68" s="6" t="s">
        <v>1349</v>
      </c>
    </row>
    <row r="69" spans="1:16">
      <c r="A69" s="100" t="s">
        <v>1776</v>
      </c>
      <c r="B69" s="132"/>
      <c r="C69" s="148" t="s">
        <v>19</v>
      </c>
      <c r="D69" s="6"/>
      <c r="E69" s="6" t="s">
        <v>22</v>
      </c>
      <c r="F69" s="6" t="s">
        <v>1340</v>
      </c>
      <c r="G69" s="6" t="s">
        <v>1784</v>
      </c>
      <c r="H69" s="6"/>
      <c r="I69" s="6"/>
      <c r="J69" s="6" t="s">
        <v>1341</v>
      </c>
      <c r="K69" s="14">
        <v>46086</v>
      </c>
      <c r="L69" s="14">
        <v>47194</v>
      </c>
      <c r="M69" s="7">
        <v>31500</v>
      </c>
      <c r="N69" s="149" t="s">
        <v>1785</v>
      </c>
      <c r="O69" s="148"/>
      <c r="P69" s="6" t="s">
        <v>1349</v>
      </c>
    </row>
    <row r="70" spans="1:16">
      <c r="A70" s="100" t="s">
        <v>1886</v>
      </c>
      <c r="B70" s="132"/>
      <c r="C70" s="148"/>
      <c r="D70" s="6"/>
      <c r="E70" s="6" t="s">
        <v>22</v>
      </c>
      <c r="F70" s="6" t="s">
        <v>1340</v>
      </c>
      <c r="G70" s="6" t="s">
        <v>1891</v>
      </c>
      <c r="H70" s="6"/>
      <c r="I70" s="6"/>
      <c r="J70" s="6" t="s">
        <v>1341</v>
      </c>
      <c r="K70" s="14">
        <v>46181</v>
      </c>
      <c r="L70" s="14">
        <v>47291</v>
      </c>
      <c r="M70" s="7">
        <v>31500</v>
      </c>
      <c r="N70" s="149" t="s">
        <v>1892</v>
      </c>
      <c r="O70" s="148"/>
      <c r="P70" s="6" t="s">
        <v>1349</v>
      </c>
    </row>
    <row r="71" spans="1:16">
      <c r="A71" s="100" t="s">
        <v>1887</v>
      </c>
      <c r="B71" s="132"/>
      <c r="C71" s="148"/>
      <c r="D71" s="6"/>
      <c r="E71" s="6" t="s">
        <v>22</v>
      </c>
      <c r="F71" s="6" t="s">
        <v>1340</v>
      </c>
      <c r="G71" s="6" t="s">
        <v>1893</v>
      </c>
      <c r="H71" s="6"/>
      <c r="I71" s="6"/>
      <c r="J71" s="6" t="s">
        <v>1341</v>
      </c>
      <c r="K71" s="14">
        <v>46181</v>
      </c>
      <c r="L71" s="14">
        <v>47291</v>
      </c>
      <c r="M71" s="7">
        <f t="shared" ref="M71:M74" si="0">34900/1.1</f>
        <v>31727.272727272724</v>
      </c>
      <c r="N71" s="149" t="s">
        <v>1894</v>
      </c>
      <c r="O71" s="148"/>
      <c r="P71" s="6" t="s">
        <v>1349</v>
      </c>
    </row>
    <row r="72" spans="1:16">
      <c r="A72" s="100" t="s">
        <v>1888</v>
      </c>
      <c r="B72" s="132"/>
      <c r="C72" s="148"/>
      <c r="D72" s="6"/>
      <c r="E72" s="6" t="s">
        <v>22</v>
      </c>
      <c r="F72" s="6" t="s">
        <v>1340</v>
      </c>
      <c r="G72" s="6" t="s">
        <v>1895</v>
      </c>
      <c r="H72" s="6"/>
      <c r="I72" s="6"/>
      <c r="J72" s="6" t="s">
        <v>1341</v>
      </c>
      <c r="K72" s="14">
        <v>46181</v>
      </c>
      <c r="L72" s="14">
        <v>47291</v>
      </c>
      <c r="M72" s="7">
        <f t="shared" si="0"/>
        <v>31727.272727272724</v>
      </c>
      <c r="N72" s="149" t="s">
        <v>1894</v>
      </c>
      <c r="O72" s="148"/>
      <c r="P72" s="6" t="s">
        <v>1349</v>
      </c>
    </row>
    <row r="73" spans="1:16">
      <c r="A73" s="100" t="s">
        <v>1889</v>
      </c>
      <c r="B73" s="132"/>
      <c r="C73" s="148"/>
      <c r="D73" s="6"/>
      <c r="E73" s="6" t="s">
        <v>22</v>
      </c>
      <c r="F73" s="6" t="s">
        <v>1340</v>
      </c>
      <c r="G73" s="6" t="s">
        <v>1896</v>
      </c>
      <c r="H73" s="6"/>
      <c r="I73" s="6"/>
      <c r="J73" s="6" t="s">
        <v>1341</v>
      </c>
      <c r="K73" s="14">
        <v>46181</v>
      </c>
      <c r="L73" s="14">
        <v>47291</v>
      </c>
      <c r="M73" s="7">
        <f t="shared" si="0"/>
        <v>31727.272727272724</v>
      </c>
      <c r="N73" s="149" t="s">
        <v>1897</v>
      </c>
      <c r="O73" s="148"/>
      <c r="P73" s="6" t="s">
        <v>1349</v>
      </c>
    </row>
    <row r="74" spans="1:16">
      <c r="A74" s="100" t="s">
        <v>1890</v>
      </c>
      <c r="B74" s="132"/>
      <c r="C74" s="148" t="s">
        <v>19</v>
      </c>
      <c r="D74" s="6"/>
      <c r="E74" s="6" t="s">
        <v>22</v>
      </c>
      <c r="F74" s="6" t="s">
        <v>1340</v>
      </c>
      <c r="G74" s="6" t="s">
        <v>1898</v>
      </c>
      <c r="H74" s="6"/>
      <c r="I74" s="6"/>
      <c r="J74" s="6" t="s">
        <v>1341</v>
      </c>
      <c r="K74" s="14">
        <v>46181</v>
      </c>
      <c r="L74" s="14">
        <v>47291</v>
      </c>
      <c r="M74" s="7">
        <f t="shared" si="0"/>
        <v>31727.272727272724</v>
      </c>
      <c r="N74" s="149"/>
      <c r="O74" s="148"/>
      <c r="P74" s="6" t="s">
        <v>1349</v>
      </c>
    </row>
    <row r="75" spans="1:16">
      <c r="A75" s="100" t="s">
        <v>1919</v>
      </c>
      <c r="B75" s="132"/>
      <c r="C75" s="20" t="s">
        <v>19</v>
      </c>
      <c r="D75" s="6" t="s">
        <v>1411</v>
      </c>
      <c r="E75" s="6" t="s">
        <v>22</v>
      </c>
      <c r="F75" s="6" t="s">
        <v>1619</v>
      </c>
      <c r="G75" s="6" t="s">
        <v>1620</v>
      </c>
      <c r="H75" s="6"/>
      <c r="I75" s="6"/>
      <c r="J75" s="6" t="s">
        <v>1412</v>
      </c>
      <c r="K75" s="14">
        <v>45775</v>
      </c>
      <c r="L75" s="14"/>
      <c r="M75" s="7">
        <v>15455</v>
      </c>
      <c r="N75" s="23"/>
      <c r="O75" s="20"/>
      <c r="P75" s="6" t="s">
        <v>1413</v>
      </c>
    </row>
    <row r="76" spans="1:16">
      <c r="A76" s="100" t="s">
        <v>1346</v>
      </c>
      <c r="B76" s="132"/>
      <c r="C76" s="148" t="s">
        <v>19</v>
      </c>
      <c r="D76" s="6"/>
      <c r="E76" s="6" t="s">
        <v>1347</v>
      </c>
      <c r="F76" s="6" t="s">
        <v>1348</v>
      </c>
      <c r="G76" s="6" t="s">
        <v>1358</v>
      </c>
      <c r="H76" s="6"/>
      <c r="I76" s="6"/>
      <c r="J76" s="6"/>
      <c r="K76" s="14">
        <v>45743</v>
      </c>
      <c r="L76" s="14">
        <f t="shared" ref="L76:L84" si="1">EDATE(K76,12*10)</f>
        <v>49395</v>
      </c>
      <c r="M76" s="7">
        <v>17839</v>
      </c>
      <c r="N76" s="149"/>
      <c r="O76" s="148"/>
      <c r="P76" s="6" t="s">
        <v>1350</v>
      </c>
    </row>
    <row r="77" spans="1:16">
      <c r="A77" s="100" t="s">
        <v>1351</v>
      </c>
      <c r="B77" s="132"/>
      <c r="C77" s="20" t="s">
        <v>19</v>
      </c>
      <c r="D77" s="6"/>
      <c r="E77" s="6" t="s">
        <v>1347</v>
      </c>
      <c r="F77" s="6" t="s">
        <v>1348</v>
      </c>
      <c r="G77" s="6" t="s">
        <v>1358</v>
      </c>
      <c r="H77" s="6"/>
      <c r="I77" s="6"/>
      <c r="J77" s="6"/>
      <c r="K77" s="14">
        <v>45743</v>
      </c>
      <c r="L77" s="14">
        <f t="shared" si="1"/>
        <v>49395</v>
      </c>
      <c r="M77" s="7">
        <v>17839</v>
      </c>
      <c r="N77" s="23"/>
      <c r="O77" s="20"/>
      <c r="P77" s="6" t="s">
        <v>1350</v>
      </c>
    </row>
    <row r="78" spans="1:16">
      <c r="A78" s="100" t="s">
        <v>1352</v>
      </c>
      <c r="B78" s="132"/>
      <c r="C78" s="20" t="s">
        <v>19</v>
      </c>
      <c r="D78" s="6"/>
      <c r="E78" s="6" t="s">
        <v>1347</v>
      </c>
      <c r="F78" s="6" t="s">
        <v>1348</v>
      </c>
      <c r="G78" s="6" t="s">
        <v>1357</v>
      </c>
      <c r="H78" s="6"/>
      <c r="I78" s="6"/>
      <c r="J78" s="6"/>
      <c r="K78" s="14">
        <v>45743</v>
      </c>
      <c r="L78" s="14">
        <f t="shared" si="1"/>
        <v>49395</v>
      </c>
      <c r="M78" s="7">
        <v>17839</v>
      </c>
      <c r="N78" s="23"/>
      <c r="O78" s="20"/>
      <c r="P78" s="6" t="s">
        <v>1350</v>
      </c>
    </row>
    <row r="79" spans="1:16">
      <c r="A79" s="100" t="s">
        <v>1353</v>
      </c>
      <c r="B79" s="132"/>
      <c r="C79" s="20" t="s">
        <v>19</v>
      </c>
      <c r="D79" s="6"/>
      <c r="E79" s="6" t="s">
        <v>1347</v>
      </c>
      <c r="F79" s="6" t="s">
        <v>1348</v>
      </c>
      <c r="G79" s="6" t="s">
        <v>1361</v>
      </c>
      <c r="H79" s="6"/>
      <c r="I79" s="6"/>
      <c r="J79" s="6"/>
      <c r="K79" s="14">
        <v>45743</v>
      </c>
      <c r="L79" s="14">
        <f t="shared" si="1"/>
        <v>49395</v>
      </c>
      <c r="M79" s="7">
        <v>17839</v>
      </c>
      <c r="N79" s="23"/>
      <c r="O79" s="20"/>
      <c r="P79" s="6" t="s">
        <v>1350</v>
      </c>
    </row>
    <row r="80" spans="1:16">
      <c r="A80" s="100" t="s">
        <v>1354</v>
      </c>
      <c r="B80" s="132"/>
      <c r="C80" s="20" t="s">
        <v>19</v>
      </c>
      <c r="D80" s="6"/>
      <c r="E80" s="6" t="s">
        <v>1347</v>
      </c>
      <c r="F80" s="6" t="s">
        <v>1348</v>
      </c>
      <c r="G80" s="6" t="s">
        <v>1362</v>
      </c>
      <c r="H80" s="6"/>
      <c r="I80" s="6"/>
      <c r="J80" s="6"/>
      <c r="K80" s="14">
        <v>45743</v>
      </c>
      <c r="L80" s="14">
        <f t="shared" si="1"/>
        <v>49395</v>
      </c>
      <c r="M80" s="7">
        <v>17839</v>
      </c>
      <c r="N80" s="23"/>
      <c r="O80" s="20"/>
      <c r="P80" s="6" t="s">
        <v>1350</v>
      </c>
    </row>
    <row r="81" spans="1:16">
      <c r="A81" s="100" t="s">
        <v>1786</v>
      </c>
      <c r="B81" s="132"/>
      <c r="C81" s="20" t="s">
        <v>19</v>
      </c>
      <c r="D81" s="6"/>
      <c r="E81" s="6" t="s">
        <v>1347</v>
      </c>
      <c r="F81" s="6" t="s">
        <v>1348</v>
      </c>
      <c r="G81" s="6" t="s">
        <v>1790</v>
      </c>
      <c r="H81" s="6"/>
      <c r="I81" s="6"/>
      <c r="J81" s="6"/>
      <c r="K81" s="14">
        <v>46086</v>
      </c>
      <c r="L81" s="14">
        <f t="shared" si="1"/>
        <v>49739</v>
      </c>
      <c r="M81" s="7">
        <f>15120*1.1</f>
        <v>16632</v>
      </c>
      <c r="N81" s="23"/>
      <c r="O81" s="20"/>
      <c r="P81" s="6" t="s">
        <v>1350</v>
      </c>
    </row>
    <row r="82" spans="1:16">
      <c r="A82" s="100" t="s">
        <v>1787</v>
      </c>
      <c r="B82" s="132"/>
      <c r="C82" s="20" t="s">
        <v>19</v>
      </c>
      <c r="D82" s="6"/>
      <c r="E82" s="6" t="s">
        <v>1347</v>
      </c>
      <c r="F82" s="6" t="s">
        <v>1348</v>
      </c>
      <c r="G82" s="6" t="s">
        <v>1791</v>
      </c>
      <c r="H82" s="6"/>
      <c r="I82" s="6"/>
      <c r="J82" s="6"/>
      <c r="K82" s="14">
        <v>46086</v>
      </c>
      <c r="L82" s="14">
        <f t="shared" si="1"/>
        <v>49739</v>
      </c>
      <c r="M82" s="7">
        <f t="shared" ref="M82:M84" si="2">15120*1.1</f>
        <v>16632</v>
      </c>
      <c r="N82" s="23"/>
      <c r="O82" s="20"/>
      <c r="P82" s="6" t="s">
        <v>1350</v>
      </c>
    </row>
    <row r="83" spans="1:16">
      <c r="A83" s="100" t="s">
        <v>1788</v>
      </c>
      <c r="B83" s="132"/>
      <c r="C83" s="20" t="s">
        <v>19</v>
      </c>
      <c r="D83" s="6"/>
      <c r="E83" s="6" t="s">
        <v>1347</v>
      </c>
      <c r="F83" s="6" t="s">
        <v>1348</v>
      </c>
      <c r="G83" s="6" t="s">
        <v>1792</v>
      </c>
      <c r="H83" s="6"/>
      <c r="I83" s="6"/>
      <c r="J83" s="6"/>
      <c r="K83" s="14">
        <v>46086</v>
      </c>
      <c r="L83" s="14">
        <f t="shared" si="1"/>
        <v>49739</v>
      </c>
      <c r="M83" s="7">
        <f t="shared" si="2"/>
        <v>16632</v>
      </c>
      <c r="N83" s="23"/>
      <c r="O83" s="20"/>
      <c r="P83" s="6" t="s">
        <v>1350</v>
      </c>
    </row>
    <row r="84" spans="1:16">
      <c r="A84" s="100" t="s">
        <v>1789</v>
      </c>
      <c r="B84" s="132"/>
      <c r="C84" s="20" t="s">
        <v>19</v>
      </c>
      <c r="D84" s="6"/>
      <c r="E84" s="6" t="s">
        <v>1347</v>
      </c>
      <c r="F84" s="6" t="s">
        <v>1348</v>
      </c>
      <c r="G84" s="6" t="s">
        <v>1793</v>
      </c>
      <c r="H84" s="6"/>
      <c r="I84" s="6"/>
      <c r="J84" s="6"/>
      <c r="K84" s="14">
        <v>46086</v>
      </c>
      <c r="L84" s="14">
        <f t="shared" si="1"/>
        <v>49739</v>
      </c>
      <c r="M84" s="7">
        <f t="shared" si="2"/>
        <v>16632</v>
      </c>
      <c r="N84" s="23"/>
      <c r="O84" s="20"/>
      <c r="P84" s="6" t="s">
        <v>1350</v>
      </c>
    </row>
    <row r="85" spans="1:16">
      <c r="A85" s="100" t="s">
        <v>1875</v>
      </c>
      <c r="B85" s="132"/>
      <c r="C85" s="20"/>
      <c r="D85" s="6"/>
      <c r="E85" s="6" t="s">
        <v>1347</v>
      </c>
      <c r="F85" s="6" t="s">
        <v>1348</v>
      </c>
      <c r="G85" s="6" t="s">
        <v>1881</v>
      </c>
      <c r="H85" s="6"/>
      <c r="I85" s="6"/>
      <c r="J85" s="6"/>
      <c r="K85" s="14">
        <v>46184</v>
      </c>
      <c r="L85" s="14">
        <f>EDATE(K85,12*10)</f>
        <v>49837</v>
      </c>
      <c r="M85" s="7">
        <f>18200/1.1</f>
        <v>16545.454545454544</v>
      </c>
      <c r="N85" s="23"/>
      <c r="O85" s="20"/>
      <c r="P85" s="6" t="s">
        <v>1350</v>
      </c>
    </row>
    <row r="86" spans="1:16">
      <c r="A86" s="100" t="s">
        <v>1876</v>
      </c>
      <c r="B86" s="132"/>
      <c r="C86" s="20"/>
      <c r="D86" s="6"/>
      <c r="E86" s="6" t="s">
        <v>1347</v>
      </c>
      <c r="F86" s="6" t="s">
        <v>1348</v>
      </c>
      <c r="G86" s="6" t="s">
        <v>1882</v>
      </c>
      <c r="H86" s="6"/>
      <c r="I86" s="6"/>
      <c r="J86" s="6"/>
      <c r="K86" s="14">
        <v>46184</v>
      </c>
      <c r="L86" s="14">
        <f t="shared" ref="L86:L89" si="3">EDATE(K86,12*10)</f>
        <v>49837</v>
      </c>
      <c r="M86" s="7">
        <f t="shared" ref="M86:M89" si="4">18200/1.1</f>
        <v>16545.454545454544</v>
      </c>
      <c r="N86" s="23"/>
      <c r="O86" s="20"/>
      <c r="P86" s="6" t="s">
        <v>1350</v>
      </c>
    </row>
    <row r="87" spans="1:16">
      <c r="A87" s="100" t="s">
        <v>1877</v>
      </c>
      <c r="B87" s="132"/>
      <c r="C87" s="20"/>
      <c r="D87" s="6"/>
      <c r="E87" s="6" t="s">
        <v>1347</v>
      </c>
      <c r="F87" s="6" t="s">
        <v>1348</v>
      </c>
      <c r="G87" s="6" t="s">
        <v>1883</v>
      </c>
      <c r="H87" s="6"/>
      <c r="I87" s="6"/>
      <c r="J87" s="6"/>
      <c r="K87" s="14">
        <v>46184</v>
      </c>
      <c r="L87" s="14">
        <f t="shared" si="3"/>
        <v>49837</v>
      </c>
      <c r="M87" s="7">
        <f t="shared" si="4"/>
        <v>16545.454545454544</v>
      </c>
      <c r="N87" s="23"/>
      <c r="O87" s="20"/>
      <c r="P87" s="6" t="s">
        <v>1350</v>
      </c>
    </row>
    <row r="88" spans="1:16">
      <c r="A88" s="100" t="s">
        <v>1878</v>
      </c>
      <c r="B88" s="132"/>
      <c r="C88" s="20" t="s">
        <v>19</v>
      </c>
      <c r="D88" s="6"/>
      <c r="E88" s="6" t="s">
        <v>1347</v>
      </c>
      <c r="F88" s="6" t="s">
        <v>1348</v>
      </c>
      <c r="G88" s="6" t="s">
        <v>1884</v>
      </c>
      <c r="H88" s="6"/>
      <c r="I88" s="6"/>
      <c r="J88" s="6"/>
      <c r="K88" s="14">
        <v>46184</v>
      </c>
      <c r="L88" s="14">
        <f t="shared" si="3"/>
        <v>49837</v>
      </c>
      <c r="M88" s="7">
        <f t="shared" si="4"/>
        <v>16545.454545454544</v>
      </c>
      <c r="N88" s="23"/>
      <c r="O88" s="20"/>
      <c r="P88" s="6" t="s">
        <v>1350</v>
      </c>
    </row>
    <row r="89" spans="1:16">
      <c r="A89" s="100" t="s">
        <v>1879</v>
      </c>
      <c r="B89" s="132"/>
      <c r="C89" s="20"/>
      <c r="D89" s="6"/>
      <c r="E89" s="6" t="s">
        <v>1347</v>
      </c>
      <c r="F89" s="6" t="s">
        <v>1348</v>
      </c>
      <c r="G89" s="122" t="s">
        <v>1885</v>
      </c>
      <c r="H89" s="6"/>
      <c r="I89" s="6"/>
      <c r="J89" s="6"/>
      <c r="K89" s="14">
        <v>46184</v>
      </c>
      <c r="L89" s="14">
        <f t="shared" si="3"/>
        <v>49837</v>
      </c>
      <c r="M89" s="7">
        <f t="shared" si="4"/>
        <v>16545.454545454544</v>
      </c>
      <c r="N89" s="23"/>
      <c r="O89" s="20"/>
      <c r="P89" s="6" t="s">
        <v>1350</v>
      </c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289DC-C87C-4023-8694-98C35CB7C2D9}">
  <sheetPr codeName="Sheet21"/>
  <dimension ref="A1:R1"/>
  <sheetViews>
    <sheetView view="pageBreakPreview" zoomScaleNormal="62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2" sqref="H22"/>
    </sheetView>
  </sheetViews>
  <sheetFormatPr defaultRowHeight="15"/>
  <cols>
    <col min="1" max="1" width="19.140625" customWidth="1"/>
    <col min="2" max="2" width="13.42578125" customWidth="1"/>
    <col min="3" max="3" width="7.85546875" bestFit="1" customWidth="1"/>
    <col min="4" max="4" width="21.140625" bestFit="1" customWidth="1"/>
    <col min="5" max="5" width="11" customWidth="1"/>
    <col min="6" max="6" width="15.42578125" bestFit="1" customWidth="1"/>
    <col min="7" max="7" width="15" customWidth="1"/>
    <col min="8" max="8" width="20" customWidth="1"/>
    <col min="9" max="9" width="14.85546875" hidden="1" customWidth="1"/>
    <col min="10" max="10" width="9.85546875" bestFit="1" customWidth="1"/>
    <col min="11" max="11" width="12.42578125" style="15" customWidth="1"/>
    <col min="12" max="12" width="14.5703125" style="15" customWidth="1"/>
    <col min="13" max="13" width="16.28515625" style="1" customWidth="1"/>
    <col min="14" max="14" width="31.140625" style="42" bestFit="1" customWidth="1"/>
    <col min="15" max="15" width="12.85546875" customWidth="1"/>
    <col min="16" max="16" width="31.42578125" bestFit="1" customWidth="1"/>
    <col min="17" max="17" width="12.42578125" bestFit="1" customWidth="1"/>
    <col min="18" max="18" width="10" customWidth="1"/>
  </cols>
  <sheetData>
    <row r="1" spans="1:18" s="19" customFormat="1" ht="13.5">
      <c r="A1" s="16" t="s">
        <v>0</v>
      </c>
      <c r="B1" s="16" t="s">
        <v>1214</v>
      </c>
      <c r="C1" s="17" t="s">
        <v>2</v>
      </c>
      <c r="D1" s="30" t="s">
        <v>1920</v>
      </c>
      <c r="E1" s="17" t="s">
        <v>5</v>
      </c>
      <c r="F1" s="17" t="s">
        <v>6</v>
      </c>
      <c r="G1" s="17" t="s">
        <v>7</v>
      </c>
      <c r="H1" s="17" t="s">
        <v>1921</v>
      </c>
      <c r="I1" s="17" t="s">
        <v>942</v>
      </c>
      <c r="J1" s="17" t="s">
        <v>1922</v>
      </c>
      <c r="K1" s="70" t="s">
        <v>12</v>
      </c>
      <c r="L1" s="70" t="s">
        <v>1780</v>
      </c>
      <c r="M1" s="18" t="s">
        <v>1880</v>
      </c>
      <c r="N1" s="30" t="s">
        <v>16</v>
      </c>
      <c r="O1" s="17" t="s">
        <v>943</v>
      </c>
      <c r="P1" s="17" t="s">
        <v>14</v>
      </c>
      <c r="Q1" s="19" t="s">
        <v>1907</v>
      </c>
      <c r="R1" s="19" t="s">
        <v>1909</v>
      </c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A1F0-0B6D-4DE3-9715-8F059327FF62}">
  <sheetPr codeName="Sheet22"/>
  <dimension ref="A1:R33"/>
  <sheetViews>
    <sheetView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8" sqref="Q8"/>
    </sheetView>
  </sheetViews>
  <sheetFormatPr defaultRowHeight="15"/>
  <cols>
    <col min="1" max="1" width="19.140625" customWidth="1"/>
    <col min="2" max="2" width="13.42578125" customWidth="1"/>
    <col min="3" max="3" width="7.85546875" bestFit="1" customWidth="1"/>
    <col min="4" max="4" width="21.140625" bestFit="1" customWidth="1"/>
    <col min="5" max="5" width="11" customWidth="1"/>
    <col min="6" max="6" width="15.42578125" bestFit="1" customWidth="1"/>
    <col min="7" max="7" width="15" customWidth="1"/>
    <col min="8" max="8" width="20" customWidth="1"/>
    <col min="9" max="9" width="14.85546875" hidden="1" customWidth="1"/>
    <col min="10" max="10" width="9.85546875" bestFit="1" customWidth="1"/>
    <col min="11" max="11" width="12.42578125" style="15" customWidth="1"/>
    <col min="12" max="12" width="14.5703125" style="15" customWidth="1"/>
    <col min="13" max="13" width="16.28515625" style="1" customWidth="1"/>
    <col min="14" max="14" width="31.140625" style="42" bestFit="1" customWidth="1"/>
    <col min="15" max="15" width="12.85546875" customWidth="1"/>
    <col min="16" max="16" width="31.42578125" bestFit="1" customWidth="1"/>
    <col min="17" max="17" width="12.42578125" bestFit="1" customWidth="1"/>
    <col min="18" max="18" width="10" customWidth="1"/>
  </cols>
  <sheetData>
    <row r="1" spans="1:18" s="19" customFormat="1" ht="13.5">
      <c r="A1" s="160" t="s">
        <v>0</v>
      </c>
      <c r="B1" s="16" t="s">
        <v>1214</v>
      </c>
      <c r="C1" s="17" t="s">
        <v>2</v>
      </c>
      <c r="D1" s="30" t="s">
        <v>1920</v>
      </c>
      <c r="E1" s="17" t="s">
        <v>5</v>
      </c>
      <c r="F1" s="17" t="s">
        <v>6</v>
      </c>
      <c r="G1" s="17" t="s">
        <v>7</v>
      </c>
      <c r="H1" s="17" t="s">
        <v>1921</v>
      </c>
      <c r="I1" s="17" t="s">
        <v>942</v>
      </c>
      <c r="J1" s="17" t="s">
        <v>1922</v>
      </c>
      <c r="K1" s="70" t="s">
        <v>12</v>
      </c>
      <c r="L1" s="70" t="s">
        <v>1780</v>
      </c>
      <c r="M1" s="18" t="s">
        <v>1880</v>
      </c>
      <c r="N1" s="30" t="s">
        <v>16</v>
      </c>
      <c r="O1" s="17" t="s">
        <v>943</v>
      </c>
      <c r="P1" s="17" t="s">
        <v>14</v>
      </c>
      <c r="Q1" s="19" t="s">
        <v>1907</v>
      </c>
      <c r="R1" s="19" t="s">
        <v>1909</v>
      </c>
    </row>
    <row r="2" spans="1:18">
      <c r="A2" s="100" t="s">
        <v>1133</v>
      </c>
      <c r="B2" s="141"/>
      <c r="C2" s="63" t="s">
        <v>19</v>
      </c>
      <c r="D2" s="36" t="s">
        <v>1134</v>
      </c>
      <c r="E2" s="36" t="s">
        <v>604</v>
      </c>
      <c r="F2" s="36" t="s">
        <v>1135</v>
      </c>
      <c r="G2" s="36"/>
      <c r="H2" s="36">
        <v>20</v>
      </c>
      <c r="I2" s="36" t="s">
        <v>1136</v>
      </c>
      <c r="J2" s="36" t="s">
        <v>44</v>
      </c>
      <c r="K2" s="73"/>
      <c r="L2" s="73"/>
      <c r="M2" s="65" t="s">
        <v>44</v>
      </c>
      <c r="N2" s="67" t="s">
        <v>44</v>
      </c>
      <c r="O2" s="63" t="s">
        <v>44</v>
      </c>
      <c r="P2" s="36" t="s">
        <v>1137</v>
      </c>
      <c r="Q2" s="15">
        <v>45797</v>
      </c>
    </row>
    <row r="3" spans="1:18">
      <c r="A3" s="215" t="s">
        <v>506</v>
      </c>
      <c r="B3" s="129"/>
      <c r="C3" s="6" t="s">
        <v>1150</v>
      </c>
      <c r="D3" s="8" t="s">
        <v>1151</v>
      </c>
      <c r="E3" s="6" t="s">
        <v>22</v>
      </c>
      <c r="F3" s="6" t="s">
        <v>1152</v>
      </c>
      <c r="G3" s="6" t="s">
        <v>1153</v>
      </c>
      <c r="H3" s="6">
        <v>23</v>
      </c>
      <c r="I3" s="6" t="s">
        <v>1105</v>
      </c>
      <c r="J3" s="6" t="s">
        <v>1154</v>
      </c>
      <c r="K3" s="14"/>
      <c r="L3" s="14"/>
      <c r="M3" s="7" t="s">
        <v>44</v>
      </c>
      <c r="N3" s="23" t="s">
        <v>44</v>
      </c>
      <c r="O3" s="20" t="s">
        <v>44</v>
      </c>
      <c r="P3" s="6" t="s">
        <v>1155</v>
      </c>
    </row>
    <row r="4" spans="1:18">
      <c r="A4" s="100" t="s">
        <v>1156</v>
      </c>
      <c r="B4" s="132"/>
      <c r="C4" s="6" t="s">
        <v>1150</v>
      </c>
      <c r="D4" s="8" t="s">
        <v>1157</v>
      </c>
      <c r="E4" s="6" t="s">
        <v>22</v>
      </c>
      <c r="F4" s="6" t="s">
        <v>1152</v>
      </c>
      <c r="G4" s="6" t="s">
        <v>1158</v>
      </c>
      <c r="H4" s="6">
        <v>23</v>
      </c>
      <c r="I4" s="6" t="s">
        <v>1105</v>
      </c>
      <c r="J4" s="6" t="s">
        <v>1154</v>
      </c>
      <c r="K4" s="14"/>
      <c r="L4" s="14"/>
      <c r="M4" s="7" t="s">
        <v>44</v>
      </c>
      <c r="N4" s="23" t="s">
        <v>44</v>
      </c>
      <c r="O4" s="20" t="s">
        <v>44</v>
      </c>
      <c r="P4" s="6" t="s">
        <v>1159</v>
      </c>
    </row>
    <row r="5" spans="1:18">
      <c r="A5" s="215" t="s">
        <v>1160</v>
      </c>
      <c r="B5" s="129"/>
      <c r="C5" s="20" t="s">
        <v>1161</v>
      </c>
      <c r="D5" s="20" t="s">
        <v>1161</v>
      </c>
      <c r="E5" s="6" t="s">
        <v>22</v>
      </c>
      <c r="F5" s="6" t="s">
        <v>1152</v>
      </c>
      <c r="G5" s="6" t="s">
        <v>1162</v>
      </c>
      <c r="H5" s="6">
        <v>23</v>
      </c>
      <c r="I5" s="6" t="s">
        <v>1105</v>
      </c>
      <c r="J5" s="6" t="s">
        <v>1154</v>
      </c>
      <c r="K5" s="14"/>
      <c r="L5" s="14"/>
      <c r="M5" s="7" t="s">
        <v>44</v>
      </c>
      <c r="N5" s="23" t="s">
        <v>44</v>
      </c>
      <c r="O5" s="20" t="s">
        <v>44</v>
      </c>
      <c r="P5" s="6" t="s">
        <v>1159</v>
      </c>
    </row>
    <row r="6" spans="1:18">
      <c r="A6" s="215" t="s">
        <v>1163</v>
      </c>
      <c r="B6" s="129"/>
      <c r="C6" s="6" t="s">
        <v>680</v>
      </c>
      <c r="D6" s="6" t="s">
        <v>1164</v>
      </c>
      <c r="E6" s="6" t="s">
        <v>22</v>
      </c>
      <c r="F6" s="6" t="s">
        <v>1165</v>
      </c>
      <c r="G6" s="8"/>
      <c r="H6" s="6">
        <v>21.5</v>
      </c>
      <c r="I6" s="6" t="s">
        <v>1105</v>
      </c>
      <c r="J6" s="6" t="s">
        <v>44</v>
      </c>
      <c r="K6" s="14"/>
      <c r="L6" s="14"/>
      <c r="M6" s="7" t="s">
        <v>44</v>
      </c>
      <c r="N6" s="23" t="s">
        <v>44</v>
      </c>
      <c r="O6" s="20" t="s">
        <v>44</v>
      </c>
      <c r="P6" s="6" t="s">
        <v>1166</v>
      </c>
    </row>
    <row r="7" spans="1:18">
      <c r="A7" s="216" t="s">
        <v>618</v>
      </c>
      <c r="B7" s="136"/>
      <c r="C7" s="80" t="s">
        <v>1167</v>
      </c>
      <c r="D7" s="82"/>
      <c r="E7" s="39" t="s">
        <v>22</v>
      </c>
      <c r="F7" s="39" t="s">
        <v>1152</v>
      </c>
      <c r="G7" s="39" t="s">
        <v>1168</v>
      </c>
      <c r="H7" s="39">
        <v>23</v>
      </c>
      <c r="I7" s="39" t="s">
        <v>1105</v>
      </c>
      <c r="J7" s="39" t="s">
        <v>1154</v>
      </c>
      <c r="K7" s="56"/>
      <c r="L7" s="56"/>
      <c r="M7" s="44" t="s">
        <v>44</v>
      </c>
      <c r="N7" s="32"/>
      <c r="O7" s="19"/>
      <c r="P7" s="39" t="s">
        <v>752</v>
      </c>
    </row>
    <row r="8" spans="1:18" s="38" customFormat="1">
      <c r="A8" s="216" t="s">
        <v>618</v>
      </c>
      <c r="B8" s="136"/>
      <c r="C8" s="39" t="s">
        <v>1169</v>
      </c>
      <c r="D8" s="82"/>
      <c r="E8" s="39" t="s">
        <v>1170</v>
      </c>
      <c r="F8" s="39" t="s">
        <v>1171</v>
      </c>
      <c r="G8" s="39"/>
      <c r="H8" s="39">
        <v>23</v>
      </c>
      <c r="I8" s="39" t="s">
        <v>1105</v>
      </c>
      <c r="J8" s="39"/>
      <c r="K8" s="56"/>
      <c r="L8" s="56"/>
      <c r="M8" s="44"/>
      <c r="N8" s="81"/>
      <c r="P8" s="39" t="s">
        <v>844</v>
      </c>
    </row>
    <row r="9" spans="1:18" s="38" customFormat="1">
      <c r="A9" s="216" t="s">
        <v>618</v>
      </c>
      <c r="B9" s="136"/>
      <c r="C9" s="39" t="s">
        <v>804</v>
      </c>
      <c r="D9" s="39"/>
      <c r="E9" s="39" t="s">
        <v>1172</v>
      </c>
      <c r="F9" s="39" t="s">
        <v>1173</v>
      </c>
      <c r="G9" s="39"/>
      <c r="H9" s="39">
        <v>21.5</v>
      </c>
      <c r="I9" s="39" t="s">
        <v>1105</v>
      </c>
      <c r="J9" s="39"/>
      <c r="K9" s="56"/>
      <c r="L9" s="56"/>
      <c r="M9" s="39"/>
      <c r="N9" s="46"/>
      <c r="P9" s="39" t="s">
        <v>803</v>
      </c>
    </row>
    <row r="10" spans="1:18" s="38" customFormat="1">
      <c r="A10" s="216" t="s">
        <v>618</v>
      </c>
      <c r="B10" s="136"/>
      <c r="C10" s="39" t="s">
        <v>797</v>
      </c>
      <c r="D10" s="39"/>
      <c r="E10" s="39" t="s">
        <v>604</v>
      </c>
      <c r="F10" s="39" t="s">
        <v>1174</v>
      </c>
      <c r="G10" s="39"/>
      <c r="H10" s="39">
        <v>21.5</v>
      </c>
      <c r="I10" s="39" t="s">
        <v>1105</v>
      </c>
      <c r="J10" s="39"/>
      <c r="K10" s="56"/>
      <c r="L10" s="56"/>
      <c r="M10" s="39"/>
      <c r="N10" s="46"/>
      <c r="P10" s="39" t="s">
        <v>1175</v>
      </c>
    </row>
    <row r="11" spans="1:18" s="38" customFormat="1">
      <c r="A11" s="216" t="s">
        <v>618</v>
      </c>
      <c r="B11" s="136"/>
      <c r="C11" s="39" t="s">
        <v>700</v>
      </c>
      <c r="D11" s="39"/>
      <c r="E11" s="39" t="s">
        <v>604</v>
      </c>
      <c r="F11" s="39" t="s">
        <v>1176</v>
      </c>
      <c r="G11" s="39"/>
      <c r="H11" s="39">
        <v>23</v>
      </c>
      <c r="I11" s="39" t="s">
        <v>1105</v>
      </c>
      <c r="J11" s="39"/>
      <c r="K11" s="56"/>
      <c r="L11" s="56"/>
      <c r="M11" s="39"/>
      <c r="N11" s="46"/>
      <c r="P11" s="39" t="s">
        <v>1177</v>
      </c>
    </row>
    <row r="12" spans="1:18">
      <c r="A12" s="216" t="s">
        <v>618</v>
      </c>
      <c r="B12" s="136"/>
      <c r="C12" s="39" t="s">
        <v>759</v>
      </c>
      <c r="D12" s="6"/>
      <c r="E12" s="39" t="s">
        <v>604</v>
      </c>
      <c r="F12" s="39" t="s">
        <v>1174</v>
      </c>
      <c r="G12" s="39"/>
      <c r="H12" s="39">
        <v>21.5</v>
      </c>
      <c r="I12" s="39" t="s">
        <v>1105</v>
      </c>
      <c r="J12" s="39"/>
      <c r="K12" s="56"/>
      <c r="L12" s="56"/>
      <c r="M12" s="6"/>
      <c r="P12" s="39" t="s">
        <v>1178</v>
      </c>
    </row>
    <row r="13" spans="1:18">
      <c r="A13" s="216" t="s">
        <v>618</v>
      </c>
      <c r="B13" s="136"/>
      <c r="C13" s="39" t="s">
        <v>759</v>
      </c>
      <c r="D13" s="6"/>
      <c r="E13" s="39" t="s">
        <v>604</v>
      </c>
      <c r="F13" s="39" t="s">
        <v>1174</v>
      </c>
      <c r="G13" s="39"/>
      <c r="H13" s="39">
        <v>21.5</v>
      </c>
      <c r="I13" s="39" t="s">
        <v>1105</v>
      </c>
      <c r="J13" s="39"/>
      <c r="K13" s="56"/>
      <c r="L13" s="56"/>
      <c r="M13" s="6"/>
      <c r="P13" s="39" t="s">
        <v>1179</v>
      </c>
    </row>
    <row r="14" spans="1:18">
      <c r="A14" s="216" t="s">
        <v>618</v>
      </c>
      <c r="B14" s="136"/>
      <c r="C14" s="39" t="s">
        <v>688</v>
      </c>
      <c r="D14" s="6"/>
      <c r="E14" s="39" t="s">
        <v>604</v>
      </c>
      <c r="F14" s="39" t="s">
        <v>1176</v>
      </c>
      <c r="G14" s="39"/>
      <c r="H14" s="39">
        <v>23</v>
      </c>
      <c r="I14" s="39" t="s">
        <v>1105</v>
      </c>
      <c r="J14" s="39"/>
      <c r="K14" s="56"/>
      <c r="L14" s="56"/>
      <c r="M14" s="6"/>
      <c r="P14" s="39" t="s">
        <v>1180</v>
      </c>
    </row>
    <row r="15" spans="1:18">
      <c r="A15" s="216" t="s">
        <v>618</v>
      </c>
      <c r="B15" s="136"/>
      <c r="C15" s="39" t="s">
        <v>770</v>
      </c>
      <c r="D15" s="6"/>
      <c r="E15" s="39" t="s">
        <v>604</v>
      </c>
      <c r="F15" s="39" t="s">
        <v>1181</v>
      </c>
      <c r="G15" s="39"/>
      <c r="H15" s="39">
        <v>23</v>
      </c>
      <c r="I15" s="39" t="s">
        <v>1105</v>
      </c>
      <c r="J15" s="39"/>
      <c r="K15" s="56"/>
      <c r="L15" s="56"/>
      <c r="M15" s="6"/>
      <c r="P15" s="39" t="s">
        <v>1182</v>
      </c>
    </row>
    <row r="16" spans="1:18" s="38" customFormat="1">
      <c r="A16" s="216" t="s">
        <v>618</v>
      </c>
      <c r="B16" s="136"/>
      <c r="C16" s="39" t="s">
        <v>753</v>
      </c>
      <c r="D16" s="39"/>
      <c r="E16" s="39" t="s">
        <v>1170</v>
      </c>
      <c r="F16" s="39" t="s">
        <v>1171</v>
      </c>
      <c r="G16" s="39"/>
      <c r="H16" s="39">
        <v>23</v>
      </c>
      <c r="I16" s="39" t="s">
        <v>1105</v>
      </c>
      <c r="J16" s="39"/>
      <c r="K16" s="56"/>
      <c r="L16" s="56"/>
      <c r="M16" s="39"/>
      <c r="N16" s="46"/>
      <c r="P16" s="39" t="s">
        <v>808</v>
      </c>
    </row>
    <row r="17" spans="1:16" s="38" customFormat="1">
      <c r="A17" s="216" t="s">
        <v>618</v>
      </c>
      <c r="B17" s="136"/>
      <c r="C17" s="39" t="s">
        <v>641</v>
      </c>
      <c r="D17" s="39"/>
      <c r="E17" s="39" t="s">
        <v>22</v>
      </c>
      <c r="F17" s="39" t="s">
        <v>1152</v>
      </c>
      <c r="G17" s="39" t="s">
        <v>1183</v>
      </c>
      <c r="H17" s="39">
        <v>23</v>
      </c>
      <c r="I17" s="39" t="s">
        <v>1105</v>
      </c>
      <c r="J17" s="39"/>
      <c r="K17" s="56"/>
      <c r="L17" s="56"/>
      <c r="M17" s="39"/>
      <c r="N17" s="46"/>
      <c r="P17" s="39" t="s">
        <v>1184</v>
      </c>
    </row>
    <row r="18" spans="1:16">
      <c r="A18" s="216" t="s">
        <v>618</v>
      </c>
      <c r="B18" s="136"/>
      <c r="C18" s="40" t="s">
        <v>1164</v>
      </c>
      <c r="D18" s="6"/>
      <c r="E18" s="39" t="s">
        <v>604</v>
      </c>
      <c r="F18" s="39" t="s">
        <v>1185</v>
      </c>
      <c r="G18" s="39" t="s">
        <v>1186</v>
      </c>
      <c r="H18" s="39">
        <v>17</v>
      </c>
      <c r="I18" s="39" t="s">
        <v>1187</v>
      </c>
      <c r="J18" s="39"/>
      <c r="K18" s="56" t="s">
        <v>1188</v>
      </c>
      <c r="L18" s="56"/>
      <c r="M18" s="6"/>
      <c r="P18" s="39"/>
    </row>
    <row r="19" spans="1:16">
      <c r="A19" s="216" t="s">
        <v>618</v>
      </c>
      <c r="B19" s="136"/>
      <c r="C19" s="40" t="s">
        <v>1164</v>
      </c>
      <c r="D19" s="6"/>
      <c r="E19" s="39" t="s">
        <v>604</v>
      </c>
      <c r="F19" s="39" t="s">
        <v>1185</v>
      </c>
      <c r="G19" s="39" t="s">
        <v>1189</v>
      </c>
      <c r="H19" s="39">
        <v>17</v>
      </c>
      <c r="I19" s="39" t="s">
        <v>1187</v>
      </c>
      <c r="J19" s="39"/>
      <c r="K19" s="56" t="s">
        <v>1188</v>
      </c>
      <c r="L19" s="56"/>
      <c r="M19" s="6"/>
      <c r="P19" s="39"/>
    </row>
    <row r="20" spans="1:16">
      <c r="A20" s="216" t="s">
        <v>618</v>
      </c>
      <c r="B20" s="136"/>
      <c r="C20" s="40" t="s">
        <v>1164</v>
      </c>
      <c r="D20" s="6"/>
      <c r="E20" s="39" t="s">
        <v>1170</v>
      </c>
      <c r="F20" s="39" t="s">
        <v>1190</v>
      </c>
      <c r="G20" s="39"/>
      <c r="H20" s="39">
        <v>19</v>
      </c>
      <c r="I20" s="39" t="s">
        <v>1187</v>
      </c>
      <c r="J20" s="39"/>
      <c r="K20" s="56" t="s">
        <v>1191</v>
      </c>
      <c r="L20" s="56"/>
      <c r="M20" s="6"/>
      <c r="P20" s="39" t="s">
        <v>1192</v>
      </c>
    </row>
    <row r="21" spans="1:16">
      <c r="A21" s="216" t="s">
        <v>618</v>
      </c>
      <c r="B21" s="136"/>
      <c r="C21" s="40" t="s">
        <v>1164</v>
      </c>
      <c r="D21" s="6"/>
      <c r="E21" s="39" t="s">
        <v>604</v>
      </c>
      <c r="F21" s="39" t="s">
        <v>1193</v>
      </c>
      <c r="G21" s="39"/>
      <c r="H21" s="39">
        <v>20</v>
      </c>
      <c r="I21" s="39" t="s">
        <v>1136</v>
      </c>
      <c r="J21" s="39"/>
      <c r="K21" s="56"/>
      <c r="L21" s="56"/>
      <c r="M21" s="6"/>
      <c r="P21" s="39" t="s">
        <v>758</v>
      </c>
    </row>
    <row r="22" spans="1:16">
      <c r="A22" s="216" t="s">
        <v>618</v>
      </c>
      <c r="B22" s="136"/>
      <c r="C22" s="40" t="s">
        <v>1164</v>
      </c>
      <c r="D22" s="6"/>
      <c r="E22" s="39" t="s">
        <v>604</v>
      </c>
      <c r="F22" s="39" t="s">
        <v>1194</v>
      </c>
      <c r="G22" s="39"/>
      <c r="H22" s="39">
        <v>21.5</v>
      </c>
      <c r="I22" s="39" t="s">
        <v>1105</v>
      </c>
      <c r="J22" s="39"/>
      <c r="K22" s="56"/>
      <c r="L22" s="56"/>
      <c r="M22" s="6"/>
      <c r="P22" s="39" t="s">
        <v>44</v>
      </c>
    </row>
    <row r="23" spans="1:16">
      <c r="A23" s="216" t="s">
        <v>618</v>
      </c>
      <c r="B23" s="136"/>
      <c r="C23" s="40" t="s">
        <v>1164</v>
      </c>
      <c r="D23" s="6"/>
      <c r="E23" s="39" t="s">
        <v>604</v>
      </c>
      <c r="F23" s="39" t="s">
        <v>1194</v>
      </c>
      <c r="G23" s="39"/>
      <c r="H23" s="39">
        <v>21.5</v>
      </c>
      <c r="I23" s="39" t="s">
        <v>1105</v>
      </c>
      <c r="J23" s="39"/>
      <c r="K23" s="56"/>
      <c r="L23" s="56"/>
      <c r="M23" s="6"/>
      <c r="P23" s="39" t="s">
        <v>834</v>
      </c>
    </row>
    <row r="24" spans="1:16">
      <c r="A24" s="216" t="s">
        <v>618</v>
      </c>
      <c r="B24" s="136"/>
      <c r="C24" s="40" t="s">
        <v>1164</v>
      </c>
      <c r="D24" s="6"/>
      <c r="E24" s="39" t="s">
        <v>604</v>
      </c>
      <c r="F24" s="39" t="s">
        <v>1194</v>
      </c>
      <c r="G24" s="39"/>
      <c r="H24" s="39">
        <v>21.5</v>
      </c>
      <c r="I24" s="39" t="s">
        <v>1105</v>
      </c>
      <c r="J24" s="39"/>
      <c r="K24" s="56"/>
      <c r="L24" s="56"/>
      <c r="M24" s="7"/>
      <c r="P24" s="39" t="s">
        <v>1195</v>
      </c>
    </row>
    <row r="25" spans="1:16">
      <c r="A25" s="216" t="s">
        <v>618</v>
      </c>
      <c r="B25" s="136"/>
      <c r="C25" s="40" t="s">
        <v>1164</v>
      </c>
      <c r="D25" s="6"/>
      <c r="E25" s="39" t="s">
        <v>604</v>
      </c>
      <c r="F25" s="39" t="s">
        <v>1194</v>
      </c>
      <c r="G25" s="39"/>
      <c r="H25" s="39">
        <v>21.5</v>
      </c>
      <c r="I25" s="39" t="s">
        <v>1105</v>
      </c>
      <c r="J25" s="39"/>
      <c r="K25" s="56"/>
      <c r="L25" s="56"/>
      <c r="M25" s="6"/>
      <c r="P25" s="39" t="s">
        <v>826</v>
      </c>
    </row>
    <row r="26" spans="1:16">
      <c r="A26" s="216" t="s">
        <v>618</v>
      </c>
      <c r="B26" s="136"/>
      <c r="C26" s="40" t="s">
        <v>1164</v>
      </c>
      <c r="D26" s="6"/>
      <c r="E26" s="39" t="s">
        <v>604</v>
      </c>
      <c r="F26" s="39" t="s">
        <v>1194</v>
      </c>
      <c r="G26" s="39"/>
      <c r="H26" s="39">
        <v>21.5</v>
      </c>
      <c r="I26" s="39" t="s">
        <v>1105</v>
      </c>
      <c r="J26" s="39"/>
      <c r="K26" s="56"/>
      <c r="L26" s="56"/>
      <c r="M26" s="6"/>
      <c r="P26" s="39" t="s">
        <v>808</v>
      </c>
    </row>
    <row r="27" spans="1:16">
      <c r="A27" s="216" t="s">
        <v>618</v>
      </c>
      <c r="B27" s="136"/>
      <c r="C27" s="40" t="s">
        <v>1164</v>
      </c>
      <c r="D27" s="6"/>
      <c r="E27" s="39" t="s">
        <v>604</v>
      </c>
      <c r="F27" s="39" t="s">
        <v>1196</v>
      </c>
      <c r="G27" s="39"/>
      <c r="H27" s="39">
        <v>21.5</v>
      </c>
      <c r="I27" s="39" t="s">
        <v>1105</v>
      </c>
      <c r="J27" s="39"/>
      <c r="K27" s="56"/>
      <c r="L27" s="56"/>
      <c r="M27" s="6"/>
      <c r="P27" s="39" t="s">
        <v>1192</v>
      </c>
    </row>
    <row r="28" spans="1:16">
      <c r="A28" s="216" t="s">
        <v>618</v>
      </c>
      <c r="B28" s="136"/>
      <c r="C28" s="40" t="s">
        <v>1164</v>
      </c>
      <c r="D28" s="6"/>
      <c r="E28" s="39" t="s">
        <v>604</v>
      </c>
      <c r="F28" s="39" t="s">
        <v>1197</v>
      </c>
      <c r="G28" s="39"/>
      <c r="H28" s="39">
        <v>21.5</v>
      </c>
      <c r="I28" s="39" t="s">
        <v>1105</v>
      </c>
      <c r="J28" s="39"/>
      <c r="K28" s="56"/>
      <c r="L28" s="56"/>
      <c r="M28" s="6"/>
      <c r="P28" s="39" t="s">
        <v>1198</v>
      </c>
    </row>
    <row r="29" spans="1:16">
      <c r="A29" s="216" t="s">
        <v>618</v>
      </c>
      <c r="B29" s="136"/>
      <c r="C29" s="40" t="s">
        <v>1164</v>
      </c>
      <c r="D29" s="6"/>
      <c r="E29" s="39" t="s">
        <v>604</v>
      </c>
      <c r="F29" s="39" t="s">
        <v>1174</v>
      </c>
      <c r="G29" s="39"/>
      <c r="H29" s="39">
        <v>21.5</v>
      </c>
      <c r="I29" s="39" t="s">
        <v>1105</v>
      </c>
      <c r="J29" s="39"/>
      <c r="K29" s="56"/>
      <c r="L29" s="56"/>
      <c r="M29" s="6"/>
      <c r="P29" s="39" t="s">
        <v>1199</v>
      </c>
    </row>
    <row r="30" spans="1:16">
      <c r="A30" s="216" t="s">
        <v>618</v>
      </c>
      <c r="B30" s="136"/>
      <c r="C30" s="40" t="s">
        <v>1164</v>
      </c>
      <c r="D30" s="6"/>
      <c r="E30" s="39" t="s">
        <v>604</v>
      </c>
      <c r="F30" s="39" t="s">
        <v>1174</v>
      </c>
      <c r="G30" s="39"/>
      <c r="H30" s="39">
        <v>21.5</v>
      </c>
      <c r="I30" s="39" t="s">
        <v>1105</v>
      </c>
      <c r="J30" s="39"/>
      <c r="K30" s="56"/>
      <c r="L30" s="56"/>
      <c r="M30" s="6"/>
      <c r="P30" s="39" t="s">
        <v>850</v>
      </c>
    </row>
    <row r="31" spans="1:16">
      <c r="A31" s="216" t="s">
        <v>618</v>
      </c>
      <c r="B31" s="136"/>
      <c r="C31" s="40" t="s">
        <v>1164</v>
      </c>
      <c r="D31" s="6"/>
      <c r="E31" s="39" t="s">
        <v>604</v>
      </c>
      <c r="F31" s="39" t="s">
        <v>1176</v>
      </c>
      <c r="G31" s="39"/>
      <c r="H31" s="39">
        <v>23</v>
      </c>
      <c r="I31" s="39" t="s">
        <v>1105</v>
      </c>
      <c r="J31" s="39"/>
      <c r="K31" s="74"/>
      <c r="L31" s="74"/>
      <c r="M31" s="7"/>
      <c r="P31" s="39"/>
    </row>
    <row r="32" spans="1:16">
      <c r="A32" s="216" t="s">
        <v>618</v>
      </c>
      <c r="B32" s="136"/>
      <c r="C32" s="40" t="s">
        <v>1164</v>
      </c>
      <c r="D32" s="6"/>
      <c r="E32" s="39" t="s">
        <v>604</v>
      </c>
      <c r="F32" s="39" t="s">
        <v>1194</v>
      </c>
      <c r="G32" s="39"/>
      <c r="H32" s="39">
        <v>21.5</v>
      </c>
      <c r="I32" s="39" t="s">
        <v>1105</v>
      </c>
      <c r="J32" s="39"/>
      <c r="K32" s="56"/>
      <c r="L32" s="56"/>
      <c r="M32" s="7"/>
      <c r="P32" s="39"/>
    </row>
    <row r="33" spans="1:16">
      <c r="A33" s="216" t="s">
        <v>618</v>
      </c>
      <c r="B33" s="136"/>
      <c r="C33" s="40" t="s">
        <v>1164</v>
      </c>
      <c r="D33" s="6"/>
      <c r="E33" s="39" t="s">
        <v>1200</v>
      </c>
      <c r="F33" s="39" t="s">
        <v>1201</v>
      </c>
      <c r="G33" s="39"/>
      <c r="H33" s="39">
        <v>15</v>
      </c>
      <c r="I33" s="39" t="s">
        <v>1202</v>
      </c>
      <c r="J33" s="39"/>
      <c r="K33" s="56" t="s">
        <v>1203</v>
      </c>
      <c r="L33" s="56"/>
      <c r="M33" s="7"/>
      <c r="P33" s="39" t="s">
        <v>1204</v>
      </c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EABE4-B16C-4D32-9949-5A8AF6EDB086}">
  <sheetPr codeName="Sheet2"/>
  <dimension ref="A1:M20"/>
  <sheetViews>
    <sheetView zoomScale="130" zoomScaleNormal="13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8" sqref="E8"/>
    </sheetView>
  </sheetViews>
  <sheetFormatPr defaultRowHeight="15"/>
  <cols>
    <col min="1" max="1" width="19.140625" customWidth="1"/>
    <col min="2" max="2" width="13.42578125" customWidth="1"/>
    <col min="3" max="3" width="7.7109375" customWidth="1"/>
    <col min="4" max="4" width="7.85546875" bestFit="1" customWidth="1"/>
    <col min="5" max="5" width="22.140625" bestFit="1" customWidth="1"/>
    <col min="6" max="6" width="11" customWidth="1"/>
    <col min="7" max="7" width="15.42578125" bestFit="1" customWidth="1"/>
    <col min="8" max="8" width="15" customWidth="1"/>
    <col min="9" max="9" width="12.42578125" style="15" customWidth="1"/>
    <col min="10" max="10" width="14.5703125" style="15" customWidth="1"/>
    <col min="11" max="11" width="16.28515625" style="1" customWidth="1"/>
    <col min="12" max="12" width="18.42578125" customWidth="1"/>
    <col min="13" max="13" width="12.5703125" customWidth="1"/>
    <col min="14" max="14" width="12.42578125" bestFit="1" customWidth="1"/>
  </cols>
  <sheetData>
    <row r="1" spans="1:13" s="19" customFormat="1" ht="13.5">
      <c r="A1" s="160" t="s">
        <v>0</v>
      </c>
      <c r="B1" s="16" t="s">
        <v>1214</v>
      </c>
      <c r="C1" s="17" t="s">
        <v>1</v>
      </c>
      <c r="D1" s="17" t="s">
        <v>2</v>
      </c>
      <c r="E1" s="30" t="s">
        <v>1920</v>
      </c>
      <c r="F1" s="17" t="s">
        <v>5</v>
      </c>
      <c r="G1" s="17" t="s">
        <v>6</v>
      </c>
      <c r="H1" s="17" t="s">
        <v>7</v>
      </c>
      <c r="I1" s="70" t="s">
        <v>12</v>
      </c>
      <c r="J1" s="70" t="s">
        <v>1780</v>
      </c>
      <c r="K1" s="18" t="s">
        <v>1880</v>
      </c>
      <c r="L1" s="17" t="s">
        <v>14</v>
      </c>
      <c r="M1" s="19" t="s">
        <v>1907</v>
      </c>
    </row>
    <row r="2" spans="1:13">
      <c r="A2" s="161" t="s">
        <v>944</v>
      </c>
      <c r="B2" s="128"/>
      <c r="C2" s="6" t="s">
        <v>945</v>
      </c>
      <c r="D2" s="20" t="s">
        <v>19</v>
      </c>
      <c r="E2" s="6" t="s">
        <v>946</v>
      </c>
      <c r="F2" s="6" t="s">
        <v>947</v>
      </c>
      <c r="G2" s="2" t="s">
        <v>948</v>
      </c>
      <c r="H2" s="29" t="s">
        <v>44</v>
      </c>
      <c r="I2" s="71">
        <v>44183</v>
      </c>
      <c r="J2" s="71"/>
      <c r="K2" s="3">
        <v>11236</v>
      </c>
      <c r="L2" s="11"/>
    </row>
    <row r="3" spans="1:13">
      <c r="A3" s="161" t="s">
        <v>949</v>
      </c>
      <c r="B3" s="128"/>
      <c r="C3" s="6" t="s">
        <v>945</v>
      </c>
      <c r="D3" s="20" t="s">
        <v>19</v>
      </c>
      <c r="E3" s="6" t="s">
        <v>946</v>
      </c>
      <c r="F3" s="6" t="s">
        <v>947</v>
      </c>
      <c r="G3" s="2" t="s">
        <v>948</v>
      </c>
      <c r="H3" s="29" t="s">
        <v>44</v>
      </c>
      <c r="I3" s="71">
        <v>44183</v>
      </c>
      <c r="J3" s="71"/>
      <c r="K3" s="3">
        <v>11236</v>
      </c>
      <c r="L3" s="11"/>
    </row>
    <row r="4" spans="1:13">
      <c r="A4" s="161" t="s">
        <v>950</v>
      </c>
      <c r="B4" s="128"/>
      <c r="C4" s="6" t="s">
        <v>951</v>
      </c>
      <c r="D4" s="20" t="s">
        <v>19</v>
      </c>
      <c r="E4" s="6" t="s">
        <v>952</v>
      </c>
      <c r="F4" s="6" t="s">
        <v>488</v>
      </c>
      <c r="G4" s="2" t="s">
        <v>953</v>
      </c>
      <c r="H4" s="29" t="s">
        <v>954</v>
      </c>
      <c r="I4" s="71">
        <v>44183</v>
      </c>
      <c r="J4" s="71"/>
      <c r="K4" s="3">
        <v>1062</v>
      </c>
      <c r="L4" s="11"/>
    </row>
    <row r="5" spans="1:13">
      <c r="A5" s="161" t="s">
        <v>955</v>
      </c>
      <c r="B5" s="128"/>
      <c r="C5" s="6" t="s">
        <v>951</v>
      </c>
      <c r="D5" s="20" t="s">
        <v>19</v>
      </c>
      <c r="E5" s="6" t="s">
        <v>952</v>
      </c>
      <c r="F5" s="6" t="s">
        <v>488</v>
      </c>
      <c r="G5" s="2" t="s">
        <v>953</v>
      </c>
      <c r="H5" s="29" t="s">
        <v>954</v>
      </c>
      <c r="I5" s="71">
        <v>44183</v>
      </c>
      <c r="J5" s="71"/>
      <c r="K5" s="3">
        <v>1062</v>
      </c>
      <c r="L5" s="11"/>
    </row>
    <row r="6" spans="1:13">
      <c r="A6" s="161" t="s">
        <v>1434</v>
      </c>
      <c r="B6" s="128"/>
      <c r="C6" s="6" t="s">
        <v>945</v>
      </c>
      <c r="D6" s="20" t="s">
        <v>19</v>
      </c>
      <c r="E6" s="6" t="s">
        <v>946</v>
      </c>
      <c r="F6" s="6" t="s">
        <v>1437</v>
      </c>
      <c r="G6" s="2" t="s">
        <v>1438</v>
      </c>
      <c r="H6" s="29"/>
      <c r="I6" s="71">
        <v>45816</v>
      </c>
      <c r="J6" s="71"/>
      <c r="K6" s="3">
        <v>5702</v>
      </c>
      <c r="L6" s="11"/>
    </row>
    <row r="7" spans="1:13">
      <c r="A7" s="161" t="s">
        <v>1435</v>
      </c>
      <c r="B7" s="128"/>
      <c r="C7" s="6" t="s">
        <v>945</v>
      </c>
      <c r="D7" s="20" t="s">
        <v>19</v>
      </c>
      <c r="E7" s="6" t="s">
        <v>946</v>
      </c>
      <c r="F7" s="6" t="s">
        <v>1437</v>
      </c>
      <c r="G7" s="2" t="s">
        <v>1438</v>
      </c>
      <c r="H7" s="29"/>
      <c r="I7" s="71">
        <v>45816</v>
      </c>
      <c r="J7" s="71"/>
      <c r="K7" s="3">
        <v>5702</v>
      </c>
      <c r="L7" s="11"/>
    </row>
    <row r="8" spans="1:13">
      <c r="A8" s="161" t="s">
        <v>1436</v>
      </c>
      <c r="B8" s="128"/>
      <c r="C8" s="6" t="s">
        <v>945</v>
      </c>
      <c r="D8" s="20" t="s">
        <v>19</v>
      </c>
      <c r="E8" s="6" t="s">
        <v>946</v>
      </c>
      <c r="F8" s="6" t="s">
        <v>1437</v>
      </c>
      <c r="G8" s="2" t="s">
        <v>1438</v>
      </c>
      <c r="H8" s="29"/>
      <c r="I8" s="71">
        <v>45816</v>
      </c>
      <c r="J8" s="71"/>
      <c r="K8" s="3">
        <v>5702</v>
      </c>
      <c r="L8" s="11"/>
    </row>
    <row r="9" spans="1:13">
      <c r="A9" s="161" t="s">
        <v>1439</v>
      </c>
      <c r="B9" s="128"/>
      <c r="C9" s="6" t="s">
        <v>945</v>
      </c>
      <c r="D9" s="20" t="s">
        <v>19</v>
      </c>
      <c r="E9" s="6" t="s">
        <v>946</v>
      </c>
      <c r="F9" s="6" t="s">
        <v>1437</v>
      </c>
      <c r="G9" s="2" t="s">
        <v>1438</v>
      </c>
      <c r="H9" s="29"/>
      <c r="I9" s="71">
        <v>45816</v>
      </c>
      <c r="J9" s="71"/>
      <c r="K9" s="3">
        <v>5702</v>
      </c>
      <c r="L9" s="11"/>
    </row>
    <row r="10" spans="1:13">
      <c r="A10" s="161" t="s">
        <v>1440</v>
      </c>
      <c r="B10" s="128"/>
      <c r="C10" s="6" t="s">
        <v>1445</v>
      </c>
      <c r="D10" s="20" t="s">
        <v>19</v>
      </c>
      <c r="E10" s="6" t="s">
        <v>1446</v>
      </c>
      <c r="F10" s="6" t="s">
        <v>1437</v>
      </c>
      <c r="G10" s="2" t="s">
        <v>1447</v>
      </c>
      <c r="H10" s="29">
        <v>4700601</v>
      </c>
      <c r="I10" s="71">
        <v>45816</v>
      </c>
      <c r="J10" s="71"/>
      <c r="K10" s="3">
        <v>4040</v>
      </c>
      <c r="L10" s="11"/>
    </row>
    <row r="11" spans="1:13">
      <c r="A11" s="161" t="s">
        <v>1441</v>
      </c>
      <c r="B11" s="128"/>
      <c r="C11" s="6" t="s">
        <v>1445</v>
      </c>
      <c r="D11" s="20" t="s">
        <v>19</v>
      </c>
      <c r="E11" s="6" t="s">
        <v>1446</v>
      </c>
      <c r="F11" s="6" t="s">
        <v>1437</v>
      </c>
      <c r="G11" s="2" t="s">
        <v>1466</v>
      </c>
      <c r="H11" s="29">
        <v>4900588</v>
      </c>
      <c r="I11" s="71">
        <v>45824</v>
      </c>
      <c r="J11" s="71"/>
      <c r="K11" s="3">
        <f>31460/4/1.1</f>
        <v>7149.9999999999991</v>
      </c>
      <c r="L11" s="11"/>
    </row>
    <row r="12" spans="1:13">
      <c r="A12" s="161" t="s">
        <v>1442</v>
      </c>
      <c r="B12" s="128"/>
      <c r="C12" s="6" t="s">
        <v>1445</v>
      </c>
      <c r="D12" s="20" t="s">
        <v>19</v>
      </c>
      <c r="E12" s="6" t="s">
        <v>1446</v>
      </c>
      <c r="F12" s="6" t="s">
        <v>1437</v>
      </c>
      <c r="G12" s="2" t="s">
        <v>1466</v>
      </c>
      <c r="H12" s="29">
        <v>4900610</v>
      </c>
      <c r="I12" s="71">
        <v>45824</v>
      </c>
      <c r="J12" s="71"/>
      <c r="K12" s="3">
        <f t="shared" ref="K12:K14" si="0">31460/4/1.1</f>
        <v>7149.9999999999991</v>
      </c>
      <c r="L12" s="11"/>
    </row>
    <row r="13" spans="1:13">
      <c r="A13" s="161" t="s">
        <v>1443</v>
      </c>
      <c r="B13" s="128"/>
      <c r="C13" s="6" t="s">
        <v>1445</v>
      </c>
      <c r="D13" s="20" t="s">
        <v>19</v>
      </c>
      <c r="E13" s="6" t="s">
        <v>1446</v>
      </c>
      <c r="F13" s="6" t="s">
        <v>1437</v>
      </c>
      <c r="G13" s="2" t="s">
        <v>1466</v>
      </c>
      <c r="H13" s="29">
        <v>4900159</v>
      </c>
      <c r="I13" s="71">
        <v>45824</v>
      </c>
      <c r="J13" s="71"/>
      <c r="K13" s="3">
        <f t="shared" si="0"/>
        <v>7149.9999999999991</v>
      </c>
      <c r="L13" s="11"/>
    </row>
    <row r="14" spans="1:13">
      <c r="A14" s="161" t="s">
        <v>1444</v>
      </c>
      <c r="B14" s="128"/>
      <c r="C14" s="6" t="s">
        <v>1445</v>
      </c>
      <c r="D14" s="20" t="s">
        <v>19</v>
      </c>
      <c r="E14" s="6" t="s">
        <v>1446</v>
      </c>
      <c r="F14" s="6" t="s">
        <v>1437</v>
      </c>
      <c r="G14" s="2" t="s">
        <v>1466</v>
      </c>
      <c r="H14" s="29"/>
      <c r="I14" s="71">
        <v>45824</v>
      </c>
      <c r="J14" s="71"/>
      <c r="K14" s="3">
        <f t="shared" si="0"/>
        <v>7149.9999999999991</v>
      </c>
      <c r="L14" s="11"/>
    </row>
    <row r="15" spans="1:13">
      <c r="A15" s="161" t="s">
        <v>1448</v>
      </c>
      <c r="B15" s="128"/>
      <c r="C15" s="6" t="s">
        <v>1449</v>
      </c>
      <c r="D15" s="20" t="s">
        <v>1450</v>
      </c>
      <c r="E15" s="6" t="s">
        <v>1451</v>
      </c>
      <c r="F15" s="6" t="s">
        <v>1622</v>
      </c>
      <c r="G15" s="2" t="s">
        <v>1452</v>
      </c>
      <c r="H15" s="29">
        <v>22020752</v>
      </c>
      <c r="I15" s="71">
        <v>45817</v>
      </c>
      <c r="J15" s="71"/>
      <c r="K15" s="3">
        <f>54209/1.1</f>
        <v>49280.909090909088</v>
      </c>
      <c r="L15" s="11" t="s">
        <v>1405</v>
      </c>
    </row>
    <row r="16" spans="1:13">
      <c r="A16" s="161" t="s">
        <v>1453</v>
      </c>
      <c r="B16" s="128"/>
      <c r="C16" s="6" t="s">
        <v>1449</v>
      </c>
      <c r="D16" s="20" t="s">
        <v>37</v>
      </c>
      <c r="E16" s="6" t="s">
        <v>1451</v>
      </c>
      <c r="F16" s="6" t="s">
        <v>1454</v>
      </c>
      <c r="G16" s="2" t="s">
        <v>1621</v>
      </c>
      <c r="H16" s="29" t="s">
        <v>1455</v>
      </c>
      <c r="I16" s="71">
        <v>45817</v>
      </c>
      <c r="J16" s="71"/>
      <c r="K16" s="3">
        <f>85859/1.1</f>
        <v>78053.636363636353</v>
      </c>
      <c r="L16" s="11" t="s">
        <v>1456</v>
      </c>
    </row>
    <row r="17" spans="1:12">
      <c r="A17" s="161" t="s">
        <v>1556</v>
      </c>
      <c r="B17" s="153" t="s">
        <v>1832</v>
      </c>
      <c r="C17" s="6" t="s">
        <v>1457</v>
      </c>
      <c r="D17" s="20" t="s">
        <v>37</v>
      </c>
      <c r="E17" s="6" t="s">
        <v>1458</v>
      </c>
      <c r="F17" s="6" t="s">
        <v>1459</v>
      </c>
      <c r="G17" s="2" t="s">
        <v>1460</v>
      </c>
      <c r="H17" s="29" t="s">
        <v>1468</v>
      </c>
      <c r="I17" s="71">
        <v>45817</v>
      </c>
      <c r="J17" s="71"/>
      <c r="K17" s="3">
        <f>110902/1.1</f>
        <v>100819.99999999999</v>
      </c>
      <c r="L17" s="11" t="s">
        <v>1456</v>
      </c>
    </row>
    <row r="18" spans="1:12">
      <c r="A18" s="161" t="s">
        <v>1461</v>
      </c>
      <c r="B18" s="153" t="s">
        <v>1574</v>
      </c>
      <c r="C18" s="6" t="s">
        <v>1457</v>
      </c>
      <c r="D18" s="20" t="s">
        <v>1450</v>
      </c>
      <c r="E18" s="6" t="s">
        <v>1458</v>
      </c>
      <c r="F18" s="6" t="s">
        <v>1459</v>
      </c>
      <c r="G18" s="2" t="s">
        <v>1460</v>
      </c>
      <c r="H18" s="29" t="s">
        <v>1467</v>
      </c>
      <c r="I18" s="71">
        <v>45817</v>
      </c>
      <c r="J18" s="71"/>
      <c r="K18" s="3">
        <f>110902/1.1</f>
        <v>100819.99999999999</v>
      </c>
      <c r="L18" s="11" t="s">
        <v>1405</v>
      </c>
    </row>
    <row r="19" spans="1:12">
      <c r="A19" s="161" t="s">
        <v>1469</v>
      </c>
      <c r="B19" s="128"/>
      <c r="C19" s="6" t="s">
        <v>1470</v>
      </c>
      <c r="D19" s="20" t="s">
        <v>474</v>
      </c>
      <c r="E19" s="6" t="s">
        <v>1471</v>
      </c>
      <c r="F19" s="6" t="s">
        <v>1472</v>
      </c>
      <c r="G19" s="2" t="s">
        <v>1473</v>
      </c>
      <c r="H19" s="29" t="s">
        <v>1474</v>
      </c>
      <c r="I19" s="71">
        <v>45831</v>
      </c>
      <c r="J19" s="71"/>
      <c r="K19" s="3">
        <f>28480/1.1</f>
        <v>25890.909090909088</v>
      </c>
      <c r="L19" s="11" t="s">
        <v>1475</v>
      </c>
    </row>
    <row r="20" spans="1:12">
      <c r="A20" s="100" t="s">
        <v>1577</v>
      </c>
      <c r="B20" s="132"/>
      <c r="C20" s="6" t="s">
        <v>1578</v>
      </c>
      <c r="D20" s="20" t="s">
        <v>1579</v>
      </c>
      <c r="E20" s="6" t="s">
        <v>1580</v>
      </c>
      <c r="F20" s="6" t="s">
        <v>1581</v>
      </c>
      <c r="G20" s="6" t="s">
        <v>1582</v>
      </c>
      <c r="H20" s="6"/>
      <c r="I20" s="14">
        <v>45754</v>
      </c>
      <c r="J20" s="14"/>
      <c r="K20" s="7">
        <f>104500+167200*2</f>
        <v>438900</v>
      </c>
      <c r="L20" s="14">
        <v>46484</v>
      </c>
    </row>
  </sheetData>
  <phoneticPr fontId="4"/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56F5E-214C-427D-BC86-9F7B8B4468DD}">
  <sheetPr codeName="Sheet23"/>
  <dimension ref="A1:N20"/>
  <sheetViews>
    <sheetView zoomScale="130" zoomScaleNormal="13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5" sqref="F15"/>
    </sheetView>
  </sheetViews>
  <sheetFormatPr defaultRowHeight="15"/>
  <cols>
    <col min="1" max="1" width="19.140625" customWidth="1"/>
    <col min="2" max="2" width="13.42578125" customWidth="1"/>
    <col min="3" max="3" width="7.7109375" customWidth="1"/>
    <col min="4" max="4" width="7.85546875" bestFit="1" customWidth="1"/>
    <col min="5" max="5" width="22.140625" bestFit="1" customWidth="1"/>
    <col min="6" max="6" width="11" customWidth="1"/>
    <col min="7" max="7" width="15.42578125" bestFit="1" customWidth="1"/>
    <col min="8" max="8" width="15" customWidth="1"/>
    <col min="9" max="9" width="12.42578125" style="15" customWidth="1"/>
    <col min="10" max="10" width="14.5703125" style="15" customWidth="1"/>
    <col min="11" max="11" width="16.28515625" style="1" customWidth="1"/>
    <col min="12" max="12" width="18.42578125" customWidth="1"/>
    <col min="13" max="13" width="12.5703125" customWidth="1"/>
    <col min="14" max="14" width="12.42578125" bestFit="1" customWidth="1"/>
  </cols>
  <sheetData>
    <row r="1" spans="1:14" s="19" customFormat="1" ht="13.5">
      <c r="A1" s="161" t="s">
        <v>0</v>
      </c>
      <c r="B1" s="217" t="s">
        <v>1214</v>
      </c>
      <c r="C1" s="20" t="s">
        <v>1</v>
      </c>
      <c r="D1" s="20" t="s">
        <v>2</v>
      </c>
      <c r="E1" s="218" t="s">
        <v>1920</v>
      </c>
      <c r="F1" s="20" t="s">
        <v>5</v>
      </c>
      <c r="G1" s="20" t="s">
        <v>6</v>
      </c>
      <c r="H1" s="20" t="s">
        <v>7</v>
      </c>
      <c r="I1" s="72" t="s">
        <v>12</v>
      </c>
      <c r="J1" s="72" t="s">
        <v>1780</v>
      </c>
      <c r="K1" s="22" t="s">
        <v>1880</v>
      </c>
      <c r="L1" s="20" t="s">
        <v>14</v>
      </c>
      <c r="M1" s="19" t="s">
        <v>1907</v>
      </c>
      <c r="N1" s="19" t="s">
        <v>1909</v>
      </c>
    </row>
    <row r="2" spans="1:14">
      <c r="A2" s="161" t="s">
        <v>944</v>
      </c>
      <c r="B2" s="128"/>
      <c r="C2" s="6" t="s">
        <v>945</v>
      </c>
      <c r="D2" s="20" t="s">
        <v>19</v>
      </c>
      <c r="E2" s="6" t="s">
        <v>946</v>
      </c>
      <c r="F2" s="6" t="s">
        <v>947</v>
      </c>
      <c r="G2" s="2" t="s">
        <v>948</v>
      </c>
      <c r="H2" s="29" t="s">
        <v>44</v>
      </c>
      <c r="I2" s="71">
        <v>44183</v>
      </c>
      <c r="J2" s="71"/>
      <c r="K2" s="3">
        <v>11236</v>
      </c>
      <c r="L2" s="11"/>
    </row>
    <row r="3" spans="1:14">
      <c r="A3" s="161" t="s">
        <v>949</v>
      </c>
      <c r="B3" s="128"/>
      <c r="C3" s="6" t="s">
        <v>945</v>
      </c>
      <c r="D3" s="20" t="s">
        <v>19</v>
      </c>
      <c r="E3" s="6" t="s">
        <v>946</v>
      </c>
      <c r="F3" s="6" t="s">
        <v>947</v>
      </c>
      <c r="G3" s="2" t="s">
        <v>948</v>
      </c>
      <c r="H3" s="29" t="s">
        <v>44</v>
      </c>
      <c r="I3" s="71">
        <v>44183</v>
      </c>
      <c r="J3" s="71"/>
      <c r="K3" s="3">
        <v>11236</v>
      </c>
      <c r="L3" s="11"/>
    </row>
    <row r="4" spans="1:14">
      <c r="A4" s="161" t="s">
        <v>950</v>
      </c>
      <c r="B4" s="128"/>
      <c r="C4" s="6" t="s">
        <v>951</v>
      </c>
      <c r="D4" s="20" t="s">
        <v>19</v>
      </c>
      <c r="E4" s="6" t="s">
        <v>952</v>
      </c>
      <c r="F4" s="6" t="s">
        <v>488</v>
      </c>
      <c r="G4" s="2" t="s">
        <v>953</v>
      </c>
      <c r="H4" s="29" t="s">
        <v>954</v>
      </c>
      <c r="I4" s="71">
        <v>44183</v>
      </c>
      <c r="J4" s="71"/>
      <c r="K4" s="3">
        <v>1062</v>
      </c>
      <c r="L4" s="11"/>
    </row>
    <row r="5" spans="1:14">
      <c r="A5" s="161" t="s">
        <v>955</v>
      </c>
      <c r="B5" s="128"/>
      <c r="C5" s="6" t="s">
        <v>951</v>
      </c>
      <c r="D5" s="20" t="s">
        <v>19</v>
      </c>
      <c r="E5" s="6" t="s">
        <v>952</v>
      </c>
      <c r="F5" s="6" t="s">
        <v>488</v>
      </c>
      <c r="G5" s="2" t="s">
        <v>953</v>
      </c>
      <c r="H5" s="29" t="s">
        <v>954</v>
      </c>
      <c r="I5" s="71">
        <v>44183</v>
      </c>
      <c r="J5" s="71"/>
      <c r="K5" s="3">
        <v>1062</v>
      </c>
      <c r="L5" s="11"/>
    </row>
    <row r="6" spans="1:14">
      <c r="A6" s="161" t="s">
        <v>1434</v>
      </c>
      <c r="B6" s="128"/>
      <c r="C6" s="6" t="s">
        <v>945</v>
      </c>
      <c r="D6" s="20" t="s">
        <v>19</v>
      </c>
      <c r="E6" s="6" t="s">
        <v>946</v>
      </c>
      <c r="F6" s="6" t="s">
        <v>1437</v>
      </c>
      <c r="G6" s="2" t="s">
        <v>1438</v>
      </c>
      <c r="H6" s="29"/>
      <c r="I6" s="71">
        <v>45816</v>
      </c>
      <c r="J6" s="71"/>
      <c r="K6" s="3">
        <v>5702</v>
      </c>
      <c r="L6" s="11"/>
    </row>
    <row r="7" spans="1:14">
      <c r="A7" s="161" t="s">
        <v>1435</v>
      </c>
      <c r="B7" s="128"/>
      <c r="C7" s="6" t="s">
        <v>945</v>
      </c>
      <c r="D7" s="20" t="s">
        <v>19</v>
      </c>
      <c r="E7" s="6" t="s">
        <v>946</v>
      </c>
      <c r="F7" s="6" t="s">
        <v>1437</v>
      </c>
      <c r="G7" s="2" t="s">
        <v>1438</v>
      </c>
      <c r="H7" s="29"/>
      <c r="I7" s="71">
        <v>45816</v>
      </c>
      <c r="J7" s="71"/>
      <c r="K7" s="3">
        <v>5702</v>
      </c>
      <c r="L7" s="11"/>
    </row>
    <row r="8" spans="1:14">
      <c r="A8" s="161" t="s">
        <v>1436</v>
      </c>
      <c r="B8" s="128"/>
      <c r="C8" s="6" t="s">
        <v>945</v>
      </c>
      <c r="D8" s="20" t="s">
        <v>19</v>
      </c>
      <c r="E8" s="6" t="s">
        <v>946</v>
      </c>
      <c r="F8" s="6" t="s">
        <v>1437</v>
      </c>
      <c r="G8" s="2" t="s">
        <v>1438</v>
      </c>
      <c r="H8" s="29"/>
      <c r="I8" s="71">
        <v>45816</v>
      </c>
      <c r="J8" s="71"/>
      <c r="K8" s="3">
        <v>5702</v>
      </c>
      <c r="L8" s="11"/>
    </row>
    <row r="9" spans="1:14">
      <c r="A9" s="161" t="s">
        <v>1439</v>
      </c>
      <c r="B9" s="128"/>
      <c r="C9" s="6" t="s">
        <v>945</v>
      </c>
      <c r="D9" s="20" t="s">
        <v>19</v>
      </c>
      <c r="E9" s="6" t="s">
        <v>946</v>
      </c>
      <c r="F9" s="6" t="s">
        <v>1437</v>
      </c>
      <c r="G9" s="2" t="s">
        <v>1438</v>
      </c>
      <c r="H9" s="29"/>
      <c r="I9" s="71">
        <v>45816</v>
      </c>
      <c r="J9" s="71"/>
      <c r="K9" s="3">
        <v>5702</v>
      </c>
      <c r="L9" s="11"/>
    </row>
    <row r="10" spans="1:14">
      <c r="A10" s="161" t="s">
        <v>1440</v>
      </c>
      <c r="B10" s="128"/>
      <c r="C10" s="6" t="s">
        <v>1445</v>
      </c>
      <c r="D10" s="20" t="s">
        <v>19</v>
      </c>
      <c r="E10" s="6" t="s">
        <v>1446</v>
      </c>
      <c r="F10" s="6" t="s">
        <v>1437</v>
      </c>
      <c r="G10" s="2" t="s">
        <v>1447</v>
      </c>
      <c r="H10" s="29">
        <v>4700601</v>
      </c>
      <c r="I10" s="71">
        <v>45816</v>
      </c>
      <c r="J10" s="71"/>
      <c r="K10" s="3">
        <v>4040</v>
      </c>
      <c r="L10" s="11"/>
    </row>
    <row r="11" spans="1:14">
      <c r="A11" s="161" t="s">
        <v>1441</v>
      </c>
      <c r="B11" s="128"/>
      <c r="C11" s="6" t="s">
        <v>1445</v>
      </c>
      <c r="D11" s="20" t="s">
        <v>19</v>
      </c>
      <c r="E11" s="6" t="s">
        <v>1446</v>
      </c>
      <c r="F11" s="6" t="s">
        <v>1437</v>
      </c>
      <c r="G11" s="2" t="s">
        <v>1466</v>
      </c>
      <c r="H11" s="29">
        <v>4900588</v>
      </c>
      <c r="I11" s="71">
        <v>45824</v>
      </c>
      <c r="J11" s="71"/>
      <c r="K11" s="3">
        <f>31460/4/1.1</f>
        <v>7149.9999999999991</v>
      </c>
      <c r="L11" s="11"/>
    </row>
    <row r="12" spans="1:14">
      <c r="A12" s="161" t="s">
        <v>1442</v>
      </c>
      <c r="B12" s="128"/>
      <c r="C12" s="6" t="s">
        <v>1445</v>
      </c>
      <c r="D12" s="20" t="s">
        <v>19</v>
      </c>
      <c r="E12" s="6" t="s">
        <v>1446</v>
      </c>
      <c r="F12" s="6" t="s">
        <v>1437</v>
      </c>
      <c r="G12" s="2" t="s">
        <v>1466</v>
      </c>
      <c r="H12" s="29">
        <v>4900610</v>
      </c>
      <c r="I12" s="71">
        <v>45824</v>
      </c>
      <c r="J12" s="71"/>
      <c r="K12" s="3">
        <f t="shared" ref="K12:K14" si="0">31460/4/1.1</f>
        <v>7149.9999999999991</v>
      </c>
      <c r="L12" s="11"/>
    </row>
    <row r="13" spans="1:14">
      <c r="A13" s="161" t="s">
        <v>1443</v>
      </c>
      <c r="B13" s="128"/>
      <c r="C13" s="6" t="s">
        <v>1445</v>
      </c>
      <c r="D13" s="20" t="s">
        <v>19</v>
      </c>
      <c r="E13" s="6" t="s">
        <v>1446</v>
      </c>
      <c r="F13" s="6" t="s">
        <v>1437</v>
      </c>
      <c r="G13" s="2" t="s">
        <v>1466</v>
      </c>
      <c r="H13" s="29">
        <v>4900159</v>
      </c>
      <c r="I13" s="71">
        <v>45824</v>
      </c>
      <c r="J13" s="71"/>
      <c r="K13" s="3">
        <f t="shared" si="0"/>
        <v>7149.9999999999991</v>
      </c>
      <c r="L13" s="11"/>
    </row>
    <row r="14" spans="1:14">
      <c r="A14" s="161" t="s">
        <v>1444</v>
      </c>
      <c r="B14" s="128"/>
      <c r="C14" s="6" t="s">
        <v>1445</v>
      </c>
      <c r="D14" s="20" t="s">
        <v>19</v>
      </c>
      <c r="E14" s="6" t="s">
        <v>1446</v>
      </c>
      <c r="F14" s="6" t="s">
        <v>1437</v>
      </c>
      <c r="G14" s="2" t="s">
        <v>1466</v>
      </c>
      <c r="H14" s="29"/>
      <c r="I14" s="71">
        <v>45824</v>
      </c>
      <c r="J14" s="71"/>
      <c r="K14" s="3">
        <f t="shared" si="0"/>
        <v>7149.9999999999991</v>
      </c>
      <c r="L14" s="11"/>
    </row>
    <row r="15" spans="1:14">
      <c r="A15" s="161" t="s">
        <v>1448</v>
      </c>
      <c r="B15" s="128"/>
      <c r="C15" s="6" t="s">
        <v>1449</v>
      </c>
      <c r="D15" s="20" t="s">
        <v>1450</v>
      </c>
      <c r="E15" s="6" t="s">
        <v>1451</v>
      </c>
      <c r="F15" s="6" t="s">
        <v>1622</v>
      </c>
      <c r="G15" s="2" t="s">
        <v>1452</v>
      </c>
      <c r="H15" s="29">
        <v>22020752</v>
      </c>
      <c r="I15" s="71">
        <v>45817</v>
      </c>
      <c r="J15" s="71"/>
      <c r="K15" s="3">
        <f>54209/1.1</f>
        <v>49280.909090909088</v>
      </c>
      <c r="L15" s="11" t="s">
        <v>1405</v>
      </c>
    </row>
    <row r="16" spans="1:14">
      <c r="A16" s="161" t="s">
        <v>1453</v>
      </c>
      <c r="B16" s="128"/>
      <c r="C16" s="6" t="s">
        <v>1449</v>
      </c>
      <c r="D16" s="20" t="s">
        <v>37</v>
      </c>
      <c r="E16" s="6" t="s">
        <v>1451</v>
      </c>
      <c r="F16" s="6" t="s">
        <v>1454</v>
      </c>
      <c r="G16" s="2" t="s">
        <v>1621</v>
      </c>
      <c r="H16" s="29" t="s">
        <v>1455</v>
      </c>
      <c r="I16" s="71">
        <v>45817</v>
      </c>
      <c r="J16" s="71"/>
      <c r="K16" s="3">
        <f>85859/1.1</f>
        <v>78053.636363636353</v>
      </c>
      <c r="L16" s="11" t="s">
        <v>1456</v>
      </c>
    </row>
    <row r="17" spans="1:12">
      <c r="A17" s="161" t="s">
        <v>1556</v>
      </c>
      <c r="B17" s="153" t="s">
        <v>1832</v>
      </c>
      <c r="C17" s="6" t="s">
        <v>1457</v>
      </c>
      <c r="D17" s="20" t="s">
        <v>37</v>
      </c>
      <c r="E17" s="6" t="s">
        <v>1458</v>
      </c>
      <c r="F17" s="6" t="s">
        <v>1459</v>
      </c>
      <c r="G17" s="2" t="s">
        <v>1460</v>
      </c>
      <c r="H17" s="29" t="s">
        <v>1468</v>
      </c>
      <c r="I17" s="71">
        <v>45817</v>
      </c>
      <c r="J17" s="71"/>
      <c r="K17" s="3">
        <f>110902/1.1</f>
        <v>100819.99999999999</v>
      </c>
      <c r="L17" s="11" t="s">
        <v>1456</v>
      </c>
    </row>
    <row r="18" spans="1:12">
      <c r="A18" s="161" t="s">
        <v>1461</v>
      </c>
      <c r="B18" s="153" t="s">
        <v>1574</v>
      </c>
      <c r="C18" s="6" t="s">
        <v>1457</v>
      </c>
      <c r="D18" s="20" t="s">
        <v>1450</v>
      </c>
      <c r="E18" s="6" t="s">
        <v>1458</v>
      </c>
      <c r="F18" s="6" t="s">
        <v>1459</v>
      </c>
      <c r="G18" s="2" t="s">
        <v>1460</v>
      </c>
      <c r="H18" s="29" t="s">
        <v>1467</v>
      </c>
      <c r="I18" s="71">
        <v>45817</v>
      </c>
      <c r="J18" s="71"/>
      <c r="K18" s="3">
        <f>110902/1.1</f>
        <v>100819.99999999999</v>
      </c>
      <c r="L18" s="11" t="s">
        <v>1405</v>
      </c>
    </row>
    <row r="19" spans="1:12">
      <c r="A19" s="161" t="s">
        <v>1469</v>
      </c>
      <c r="B19" s="128"/>
      <c r="C19" s="6" t="s">
        <v>1470</v>
      </c>
      <c r="D19" s="20" t="s">
        <v>474</v>
      </c>
      <c r="E19" s="6" t="s">
        <v>1471</v>
      </c>
      <c r="F19" s="6" t="s">
        <v>1472</v>
      </c>
      <c r="G19" s="2" t="s">
        <v>1473</v>
      </c>
      <c r="H19" s="29" t="s">
        <v>1474</v>
      </c>
      <c r="I19" s="71">
        <v>45831</v>
      </c>
      <c r="J19" s="71"/>
      <c r="K19" s="3">
        <f>28480/1.1</f>
        <v>25890.909090909088</v>
      </c>
      <c r="L19" s="11" t="s">
        <v>1475</v>
      </c>
    </row>
    <row r="20" spans="1:12">
      <c r="A20" s="100" t="s">
        <v>1577</v>
      </c>
      <c r="B20" s="132"/>
      <c r="C20" s="6" t="s">
        <v>1578</v>
      </c>
      <c r="D20" s="20" t="s">
        <v>1579</v>
      </c>
      <c r="E20" s="6" t="s">
        <v>1580</v>
      </c>
      <c r="F20" s="6" t="s">
        <v>1581</v>
      </c>
      <c r="G20" s="6" t="s">
        <v>1582</v>
      </c>
      <c r="H20" s="6"/>
      <c r="I20" s="14">
        <v>45754</v>
      </c>
      <c r="J20" s="14"/>
      <c r="K20" s="7">
        <f>104500+167200*2</f>
        <v>438900</v>
      </c>
      <c r="L20" s="14">
        <v>46484</v>
      </c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81DC-CF47-42BE-9C65-0A541AB6B002}">
  <sheetPr codeName="Sheet24"/>
  <dimension ref="A1:N20"/>
  <sheetViews>
    <sheetView zoomScale="130" zoomScaleNormal="13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7" sqref="F7"/>
    </sheetView>
  </sheetViews>
  <sheetFormatPr defaultRowHeight="15"/>
  <cols>
    <col min="1" max="1" width="19.140625" customWidth="1"/>
    <col min="2" max="2" width="13.42578125" customWidth="1"/>
    <col min="3" max="3" width="7.7109375" customWidth="1"/>
    <col min="4" max="4" width="7.85546875" bestFit="1" customWidth="1"/>
    <col min="5" max="5" width="22.140625" bestFit="1" customWidth="1"/>
    <col min="6" max="6" width="11" customWidth="1"/>
    <col min="7" max="7" width="15.42578125" bestFit="1" customWidth="1"/>
    <col min="8" max="8" width="15" customWidth="1"/>
    <col min="9" max="9" width="12.42578125" style="15" customWidth="1"/>
    <col min="10" max="10" width="14.5703125" style="15" customWidth="1"/>
    <col min="11" max="11" width="16.28515625" style="1" customWidth="1"/>
    <col min="12" max="12" width="18.42578125" customWidth="1"/>
    <col min="13" max="13" width="12.5703125" customWidth="1"/>
    <col min="14" max="14" width="12.42578125" bestFit="1" customWidth="1"/>
  </cols>
  <sheetData>
    <row r="1" spans="1:14" s="19" customFormat="1" ht="13.5">
      <c r="A1" s="161" t="s">
        <v>0</v>
      </c>
      <c r="B1" s="217" t="s">
        <v>1214</v>
      </c>
      <c r="C1" s="20" t="s">
        <v>1</v>
      </c>
      <c r="D1" s="20" t="s">
        <v>2</v>
      </c>
      <c r="E1" s="218" t="s">
        <v>1920</v>
      </c>
      <c r="F1" s="20" t="s">
        <v>5</v>
      </c>
      <c r="G1" s="20" t="s">
        <v>6</v>
      </c>
      <c r="H1" s="20" t="s">
        <v>7</v>
      </c>
      <c r="I1" s="72" t="s">
        <v>12</v>
      </c>
      <c r="J1" s="72" t="s">
        <v>1780</v>
      </c>
      <c r="K1" s="22" t="s">
        <v>1880</v>
      </c>
      <c r="L1" s="20" t="s">
        <v>14</v>
      </c>
      <c r="M1" s="19" t="s">
        <v>1907</v>
      </c>
      <c r="N1" s="19" t="s">
        <v>1909</v>
      </c>
    </row>
    <row r="2" spans="1:14">
      <c r="A2" s="161" t="s">
        <v>944</v>
      </c>
      <c r="B2" s="128"/>
      <c r="C2" s="6" t="s">
        <v>945</v>
      </c>
      <c r="D2" s="20" t="s">
        <v>19</v>
      </c>
      <c r="E2" s="6" t="s">
        <v>946</v>
      </c>
      <c r="F2" s="6" t="s">
        <v>947</v>
      </c>
      <c r="G2" s="2" t="s">
        <v>948</v>
      </c>
      <c r="H2" s="29" t="s">
        <v>44</v>
      </c>
      <c r="I2" s="71">
        <v>44183</v>
      </c>
      <c r="J2" s="71"/>
      <c r="K2" s="3">
        <v>11236</v>
      </c>
      <c r="L2" s="11"/>
    </row>
    <row r="3" spans="1:14">
      <c r="A3" s="161" t="s">
        <v>949</v>
      </c>
      <c r="B3" s="128"/>
      <c r="C3" s="6" t="s">
        <v>945</v>
      </c>
      <c r="D3" s="20" t="s">
        <v>19</v>
      </c>
      <c r="E3" s="6" t="s">
        <v>946</v>
      </c>
      <c r="F3" s="6" t="s">
        <v>947</v>
      </c>
      <c r="G3" s="2" t="s">
        <v>948</v>
      </c>
      <c r="H3" s="29" t="s">
        <v>44</v>
      </c>
      <c r="I3" s="71">
        <v>44183</v>
      </c>
      <c r="J3" s="71"/>
      <c r="K3" s="3">
        <v>11236</v>
      </c>
      <c r="L3" s="11"/>
    </row>
    <row r="4" spans="1:14">
      <c r="A4" s="161" t="s">
        <v>950</v>
      </c>
      <c r="B4" s="128"/>
      <c r="C4" s="6" t="s">
        <v>951</v>
      </c>
      <c r="D4" s="20" t="s">
        <v>19</v>
      </c>
      <c r="E4" s="6" t="s">
        <v>952</v>
      </c>
      <c r="F4" s="6" t="s">
        <v>488</v>
      </c>
      <c r="G4" s="2" t="s">
        <v>953</v>
      </c>
      <c r="H4" s="29" t="s">
        <v>954</v>
      </c>
      <c r="I4" s="71">
        <v>44183</v>
      </c>
      <c r="J4" s="71"/>
      <c r="K4" s="3">
        <v>1062</v>
      </c>
      <c r="L4" s="11"/>
    </row>
    <row r="5" spans="1:14">
      <c r="A5" s="161" t="s">
        <v>955</v>
      </c>
      <c r="B5" s="128"/>
      <c r="C5" s="6" t="s">
        <v>951</v>
      </c>
      <c r="D5" s="20" t="s">
        <v>19</v>
      </c>
      <c r="E5" s="6" t="s">
        <v>952</v>
      </c>
      <c r="F5" s="6" t="s">
        <v>488</v>
      </c>
      <c r="G5" s="2" t="s">
        <v>953</v>
      </c>
      <c r="H5" s="29" t="s">
        <v>954</v>
      </c>
      <c r="I5" s="71">
        <v>44183</v>
      </c>
      <c r="J5" s="71"/>
      <c r="K5" s="3">
        <v>1062</v>
      </c>
      <c r="L5" s="11"/>
    </row>
    <row r="6" spans="1:14">
      <c r="A6" s="161" t="s">
        <v>1434</v>
      </c>
      <c r="B6" s="128"/>
      <c r="C6" s="6" t="s">
        <v>945</v>
      </c>
      <c r="D6" s="20" t="s">
        <v>19</v>
      </c>
      <c r="E6" s="6" t="s">
        <v>946</v>
      </c>
      <c r="F6" s="6" t="s">
        <v>1437</v>
      </c>
      <c r="G6" s="2" t="s">
        <v>1438</v>
      </c>
      <c r="H6" s="29"/>
      <c r="I6" s="71">
        <v>45816</v>
      </c>
      <c r="J6" s="71"/>
      <c r="K6" s="3">
        <v>5702</v>
      </c>
      <c r="L6" s="11"/>
    </row>
    <row r="7" spans="1:14">
      <c r="A7" s="161" t="s">
        <v>1435</v>
      </c>
      <c r="B7" s="128"/>
      <c r="C7" s="6" t="s">
        <v>945</v>
      </c>
      <c r="D7" s="20" t="s">
        <v>19</v>
      </c>
      <c r="E7" s="6" t="s">
        <v>946</v>
      </c>
      <c r="F7" s="6" t="s">
        <v>1437</v>
      </c>
      <c r="G7" s="2" t="s">
        <v>1438</v>
      </c>
      <c r="H7" s="29"/>
      <c r="I7" s="71">
        <v>45816</v>
      </c>
      <c r="J7" s="71"/>
      <c r="K7" s="3">
        <v>5702</v>
      </c>
      <c r="L7" s="11"/>
    </row>
    <row r="8" spans="1:14">
      <c r="A8" s="161" t="s">
        <v>1436</v>
      </c>
      <c r="B8" s="128"/>
      <c r="C8" s="6" t="s">
        <v>945</v>
      </c>
      <c r="D8" s="20" t="s">
        <v>19</v>
      </c>
      <c r="E8" s="6" t="s">
        <v>946</v>
      </c>
      <c r="F8" s="6" t="s">
        <v>1437</v>
      </c>
      <c r="G8" s="2" t="s">
        <v>1438</v>
      </c>
      <c r="H8" s="29"/>
      <c r="I8" s="71">
        <v>45816</v>
      </c>
      <c r="J8" s="71"/>
      <c r="K8" s="3">
        <v>5702</v>
      </c>
      <c r="L8" s="11"/>
    </row>
    <row r="9" spans="1:14">
      <c r="A9" s="161" t="s">
        <v>1439</v>
      </c>
      <c r="B9" s="128"/>
      <c r="C9" s="6" t="s">
        <v>945</v>
      </c>
      <c r="D9" s="20" t="s">
        <v>19</v>
      </c>
      <c r="E9" s="6" t="s">
        <v>946</v>
      </c>
      <c r="F9" s="6" t="s">
        <v>1437</v>
      </c>
      <c r="G9" s="2" t="s">
        <v>1438</v>
      </c>
      <c r="H9" s="29"/>
      <c r="I9" s="71">
        <v>45816</v>
      </c>
      <c r="J9" s="71"/>
      <c r="K9" s="3">
        <v>5702</v>
      </c>
      <c r="L9" s="11"/>
    </row>
    <row r="10" spans="1:14">
      <c r="A10" s="161" t="s">
        <v>1440</v>
      </c>
      <c r="B10" s="128"/>
      <c r="C10" s="6" t="s">
        <v>1445</v>
      </c>
      <c r="D10" s="20" t="s">
        <v>19</v>
      </c>
      <c r="E10" s="6" t="s">
        <v>1446</v>
      </c>
      <c r="F10" s="6" t="s">
        <v>1437</v>
      </c>
      <c r="G10" s="2" t="s">
        <v>1447</v>
      </c>
      <c r="H10" s="29">
        <v>4700601</v>
      </c>
      <c r="I10" s="71">
        <v>45816</v>
      </c>
      <c r="J10" s="71"/>
      <c r="K10" s="3">
        <v>4040</v>
      </c>
      <c r="L10" s="11"/>
    </row>
    <row r="11" spans="1:14">
      <c r="A11" s="161" t="s">
        <v>1441</v>
      </c>
      <c r="B11" s="128"/>
      <c r="C11" s="6" t="s">
        <v>1445</v>
      </c>
      <c r="D11" s="20" t="s">
        <v>19</v>
      </c>
      <c r="E11" s="6" t="s">
        <v>1446</v>
      </c>
      <c r="F11" s="6" t="s">
        <v>1437</v>
      </c>
      <c r="G11" s="2" t="s">
        <v>1466</v>
      </c>
      <c r="H11" s="29">
        <v>4900588</v>
      </c>
      <c r="I11" s="71">
        <v>45824</v>
      </c>
      <c r="J11" s="71"/>
      <c r="K11" s="3">
        <f>31460/4/1.1</f>
        <v>7149.9999999999991</v>
      </c>
      <c r="L11" s="11"/>
    </row>
    <row r="12" spans="1:14">
      <c r="A12" s="161" t="s">
        <v>1442</v>
      </c>
      <c r="B12" s="128"/>
      <c r="C12" s="6" t="s">
        <v>1445</v>
      </c>
      <c r="D12" s="20" t="s">
        <v>19</v>
      </c>
      <c r="E12" s="6" t="s">
        <v>1446</v>
      </c>
      <c r="F12" s="6" t="s">
        <v>1437</v>
      </c>
      <c r="G12" s="2" t="s">
        <v>1466</v>
      </c>
      <c r="H12" s="29">
        <v>4900610</v>
      </c>
      <c r="I12" s="71">
        <v>45824</v>
      </c>
      <c r="J12" s="71"/>
      <c r="K12" s="3">
        <f t="shared" ref="K12:K14" si="0">31460/4/1.1</f>
        <v>7149.9999999999991</v>
      </c>
      <c r="L12" s="11"/>
    </row>
    <row r="13" spans="1:14">
      <c r="A13" s="161" t="s">
        <v>1443</v>
      </c>
      <c r="B13" s="128"/>
      <c r="C13" s="6" t="s">
        <v>1445</v>
      </c>
      <c r="D13" s="20" t="s">
        <v>19</v>
      </c>
      <c r="E13" s="6" t="s">
        <v>1446</v>
      </c>
      <c r="F13" s="6" t="s">
        <v>1437</v>
      </c>
      <c r="G13" s="2" t="s">
        <v>1466</v>
      </c>
      <c r="H13" s="29">
        <v>4900159</v>
      </c>
      <c r="I13" s="71">
        <v>45824</v>
      </c>
      <c r="J13" s="71"/>
      <c r="K13" s="3">
        <f t="shared" si="0"/>
        <v>7149.9999999999991</v>
      </c>
      <c r="L13" s="11"/>
    </row>
    <row r="14" spans="1:14">
      <c r="A14" s="161" t="s">
        <v>1444</v>
      </c>
      <c r="B14" s="128"/>
      <c r="C14" s="6" t="s">
        <v>1445</v>
      </c>
      <c r="D14" s="20" t="s">
        <v>19</v>
      </c>
      <c r="E14" s="6" t="s">
        <v>1446</v>
      </c>
      <c r="F14" s="6" t="s">
        <v>1437</v>
      </c>
      <c r="G14" s="2" t="s">
        <v>1466</v>
      </c>
      <c r="H14" s="29"/>
      <c r="I14" s="71">
        <v>45824</v>
      </c>
      <c r="J14" s="71"/>
      <c r="K14" s="3">
        <f t="shared" si="0"/>
        <v>7149.9999999999991</v>
      </c>
      <c r="L14" s="11"/>
    </row>
    <row r="15" spans="1:14">
      <c r="A15" s="161" t="s">
        <v>1448</v>
      </c>
      <c r="B15" s="128"/>
      <c r="C15" s="6" t="s">
        <v>1449</v>
      </c>
      <c r="D15" s="20" t="s">
        <v>1450</v>
      </c>
      <c r="E15" s="6" t="s">
        <v>1451</v>
      </c>
      <c r="F15" s="6" t="s">
        <v>1622</v>
      </c>
      <c r="G15" s="2" t="s">
        <v>1452</v>
      </c>
      <c r="H15" s="29">
        <v>22020752</v>
      </c>
      <c r="I15" s="71">
        <v>45817</v>
      </c>
      <c r="J15" s="71"/>
      <c r="K15" s="3">
        <f>54209/1.1</f>
        <v>49280.909090909088</v>
      </c>
      <c r="L15" s="11" t="s">
        <v>1405</v>
      </c>
    </row>
    <row r="16" spans="1:14">
      <c r="A16" s="161" t="s">
        <v>1453</v>
      </c>
      <c r="B16" s="128"/>
      <c r="C16" s="6" t="s">
        <v>1449</v>
      </c>
      <c r="D16" s="20" t="s">
        <v>37</v>
      </c>
      <c r="E16" s="6" t="s">
        <v>1451</v>
      </c>
      <c r="F16" s="6" t="s">
        <v>1454</v>
      </c>
      <c r="G16" s="2" t="s">
        <v>1621</v>
      </c>
      <c r="H16" s="29" t="s">
        <v>1455</v>
      </c>
      <c r="I16" s="71">
        <v>45817</v>
      </c>
      <c r="J16" s="71"/>
      <c r="K16" s="3">
        <f>85859/1.1</f>
        <v>78053.636363636353</v>
      </c>
      <c r="L16" s="11" t="s">
        <v>1456</v>
      </c>
    </row>
    <row r="17" spans="1:12">
      <c r="A17" s="161" t="s">
        <v>1556</v>
      </c>
      <c r="B17" s="153" t="s">
        <v>1832</v>
      </c>
      <c r="C17" s="6" t="s">
        <v>1457</v>
      </c>
      <c r="D17" s="20" t="s">
        <v>37</v>
      </c>
      <c r="E17" s="6" t="s">
        <v>1458</v>
      </c>
      <c r="F17" s="6" t="s">
        <v>1459</v>
      </c>
      <c r="G17" s="2" t="s">
        <v>1460</v>
      </c>
      <c r="H17" s="29" t="s">
        <v>1468</v>
      </c>
      <c r="I17" s="71">
        <v>45817</v>
      </c>
      <c r="J17" s="71"/>
      <c r="K17" s="3">
        <f>110902/1.1</f>
        <v>100819.99999999999</v>
      </c>
      <c r="L17" s="11" t="s">
        <v>1456</v>
      </c>
    </row>
    <row r="18" spans="1:12">
      <c r="A18" s="161" t="s">
        <v>1461</v>
      </c>
      <c r="B18" s="153" t="s">
        <v>1574</v>
      </c>
      <c r="C18" s="6" t="s">
        <v>1457</v>
      </c>
      <c r="D18" s="20" t="s">
        <v>1450</v>
      </c>
      <c r="E18" s="6" t="s">
        <v>1458</v>
      </c>
      <c r="F18" s="6" t="s">
        <v>1459</v>
      </c>
      <c r="G18" s="2" t="s">
        <v>1460</v>
      </c>
      <c r="H18" s="29" t="s">
        <v>1467</v>
      </c>
      <c r="I18" s="71">
        <v>45817</v>
      </c>
      <c r="J18" s="71"/>
      <c r="K18" s="3">
        <f>110902/1.1</f>
        <v>100819.99999999999</v>
      </c>
      <c r="L18" s="11" t="s">
        <v>1405</v>
      </c>
    </row>
    <row r="19" spans="1:12">
      <c r="A19" s="161" t="s">
        <v>1469</v>
      </c>
      <c r="B19" s="128"/>
      <c r="C19" s="6" t="s">
        <v>1470</v>
      </c>
      <c r="D19" s="20" t="s">
        <v>474</v>
      </c>
      <c r="E19" s="6" t="s">
        <v>1471</v>
      </c>
      <c r="F19" s="6" t="s">
        <v>1472</v>
      </c>
      <c r="G19" s="2" t="s">
        <v>1473</v>
      </c>
      <c r="H19" s="29" t="s">
        <v>1474</v>
      </c>
      <c r="I19" s="71">
        <v>45831</v>
      </c>
      <c r="J19" s="71"/>
      <c r="K19" s="3">
        <f>28480/1.1</f>
        <v>25890.909090909088</v>
      </c>
      <c r="L19" s="11" t="s">
        <v>1475</v>
      </c>
    </row>
    <row r="20" spans="1:12">
      <c r="A20" s="100" t="s">
        <v>1577</v>
      </c>
      <c r="B20" s="132"/>
      <c r="C20" s="6" t="s">
        <v>1578</v>
      </c>
      <c r="D20" s="20" t="s">
        <v>1579</v>
      </c>
      <c r="E20" s="6" t="s">
        <v>1580</v>
      </c>
      <c r="F20" s="6" t="s">
        <v>1581</v>
      </c>
      <c r="G20" s="6" t="s">
        <v>1582</v>
      </c>
      <c r="H20" s="6"/>
      <c r="I20" s="14">
        <v>45754</v>
      </c>
      <c r="J20" s="14"/>
      <c r="K20" s="7">
        <f>104500+167200*2</f>
        <v>438900</v>
      </c>
      <c r="L20" s="14">
        <v>46484</v>
      </c>
    </row>
  </sheetData>
  <pageMargins left="0.7" right="0.7" top="0.75" bottom="0.75" header="0.3" footer="0.3"/>
  <pageSetup paperSize="9" scale="95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FF8CCE40A69F4B9BA8FFE97D97934A" ma:contentTypeVersion="19" ma:contentTypeDescription="新しいドキュメントを作成します。" ma:contentTypeScope="" ma:versionID="e73684622039dd9c956b41ae5aca9b92">
  <xsd:schema xmlns:xsd="http://www.w3.org/2001/XMLSchema" xmlns:xs="http://www.w3.org/2001/XMLSchema" xmlns:p="http://schemas.microsoft.com/office/2006/metadata/properties" xmlns:ns2="b6139d32-662b-454c-acab-f3bdfd3dbfef" xmlns:ns3="aef02dc9-5719-43ba-9aec-6a308a15c6b7" targetNamespace="http://schemas.microsoft.com/office/2006/metadata/properties" ma:root="true" ma:fieldsID="fac0b0e68f648871ffc8af8c7e6bd553" ns2:_="" ns3:_="">
    <xsd:import namespace="b6139d32-662b-454c-acab-f3bdfd3dbfef"/>
    <xsd:import namespace="aef02dc9-5719-43ba-9aec-6a308a15c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39d32-662b-454c-acab-f3bdfd3dbf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58d426f-cafe-4ec2-b8ea-a2f74d5e3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02dc9-5719-43ba-9aec-6a308a15c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9b3a910-653a-409e-9143-cec1ef884bd9}" ma:internalName="TaxCatchAll" ma:showField="CatchAllData" ma:web="aef02dc9-5719-43ba-9aec-6a308a15c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f02dc9-5719-43ba-9aec-6a308a15c6b7" xsi:nil="true"/>
    <lcf76f155ced4ddcb4097134ff3c332f xmlns="b6139d32-662b-454c-acab-f3bdfd3dbfe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B7D178-EAE6-4796-9D31-583A263120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139d32-662b-454c-acab-f3bdfd3dbfef"/>
    <ds:schemaRef ds:uri="aef02dc9-5719-43ba-9aec-6a308a15c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D57600-40C8-410A-8796-2D0457C838D3}">
  <ds:schemaRefs>
    <ds:schemaRef ds:uri="b6139d32-662b-454c-acab-f3bdfd3dbfef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aef02dc9-5719-43ba-9aec-6a308a15c6b7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E71FD3A-08C6-4B1E-A2F6-2C40117B0B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9</vt:i4>
      </vt:variant>
    </vt:vector>
  </HeadingPairs>
  <TitlesOfParts>
    <vt:vector size="33" baseType="lpstr">
      <vt:lpstr>目次</vt:lpstr>
      <vt:lpstr>PC</vt:lpstr>
      <vt:lpstr>PC_破棄予定</vt:lpstr>
      <vt:lpstr>PC_破棄済</vt:lpstr>
      <vt:lpstr>タブレット</vt:lpstr>
      <vt:lpstr>タブレット_破棄予定</vt:lpstr>
      <vt:lpstr>タブレット_破棄済</vt:lpstr>
      <vt:lpstr>NW機器</vt:lpstr>
      <vt:lpstr>NW機器_破棄予定</vt:lpstr>
      <vt:lpstr>NW機器_破棄済</vt:lpstr>
      <vt:lpstr>スマホ</vt:lpstr>
      <vt:lpstr>スマホ_破棄予定</vt:lpstr>
      <vt:lpstr>スマホ_破棄済</vt:lpstr>
      <vt:lpstr>Wifiルータ</vt:lpstr>
      <vt:lpstr>Wifiルータ_破棄予定</vt:lpstr>
      <vt:lpstr>Wifiルータ_破棄済</vt:lpstr>
      <vt:lpstr>SIM</vt:lpstr>
      <vt:lpstr>SIM_破棄済</vt:lpstr>
      <vt:lpstr>ディスプレイ・プロジェクタ・アーム</vt:lpstr>
      <vt:lpstr>ディスプレイ・プロジェクタ・アーム_破棄予定</vt:lpstr>
      <vt:lpstr>ディスプレイ・プロジェクタ・アーム_破棄済</vt:lpstr>
      <vt:lpstr>その他</vt:lpstr>
      <vt:lpstr>その他_破棄予定</vt:lpstr>
      <vt:lpstr>その他_破棄済</vt:lpstr>
      <vt:lpstr>その他!Print_Area</vt:lpstr>
      <vt:lpstr>その他_破棄予定!Print_Area</vt:lpstr>
      <vt:lpstr>その他_破棄済!Print_Area</vt:lpstr>
      <vt:lpstr>タブレット!Print_Area</vt:lpstr>
      <vt:lpstr>タブレット_破棄予定!Print_Area</vt:lpstr>
      <vt:lpstr>タブレット_破棄済!Print_Area</vt:lpstr>
      <vt:lpstr>ディスプレイ・プロジェクタ・アーム!Print_Area</vt:lpstr>
      <vt:lpstr>ディスプレイ・プロジェクタ・アーム_破棄予定!Print_Area</vt:lpstr>
      <vt:lpstr>ディスプレイ・プロジェクタ・アーム_破棄済!Print_Area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阪田 宏</dc:creator>
  <cp:keywords/>
  <dc:description/>
  <cp:lastModifiedBy>都築 隆</cp:lastModifiedBy>
  <cp:revision/>
  <dcterms:created xsi:type="dcterms:W3CDTF">2020-01-23T08:46:31Z</dcterms:created>
  <dcterms:modified xsi:type="dcterms:W3CDTF">2026-10-06T01:48:22Z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0x010100AFFF8CCE40A69F4B9BA8FFE97D97934A</vt:lpwstr>
  </property>
  <property fmtid="{D5CDD505-2E9C-101B-9397-08002B2CF9AE}" pid="3" name="MediaServiceImageTags">
    <vt:lpwstr/>
  </property>
</Properties>
</file>